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36" windowHeight="8268" activeTab="2"/>
  </bookViews>
  <sheets>
    <sheet name="Данные о составляющих тарифа" sheetId="1" r:id="rId1"/>
    <sheet name="Баланс" sheetId="2" r:id="rId2"/>
    <sheet name="Мощность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<sst xmlns="http://schemas.openxmlformats.org/spreadsheetml/2006/main" count="110" uniqueCount="81">
  <si>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 xml:space="preserve">                        г. Озерск</t>
  </si>
  <si>
    <t xml:space="preserve">     МУНИЦИПАЛЬНОЕ УНИТАРНОЕ</t>
  </si>
  <si>
    <t>МНОГООТРАСЛЕВОЕ ПРЕДПРИЯТИЕ</t>
  </si>
  <si>
    <t xml:space="preserve">   КОММУНАЛЬНОГО ХОЗЯЙСТВА</t>
  </si>
  <si>
    <t>Баланс электрической энергии по сетям ВН, СН1, СН11 и НН</t>
  </si>
  <si>
    <t>млн. кВтч</t>
  </si>
  <si>
    <t>№ п/п</t>
  </si>
  <si>
    <t>Показатели</t>
  </si>
  <si>
    <t>Всего</t>
  </si>
  <si>
    <t>в том числе по уровням напряжений</t>
  </si>
  <si>
    <t>ВН</t>
  </si>
  <si>
    <t>СН1</t>
  </si>
  <si>
    <t>СН11</t>
  </si>
  <si>
    <t>НН</t>
  </si>
  <si>
    <t>1.</t>
  </si>
  <si>
    <t>Поступление эл. энергии в сеть, всего</t>
  </si>
  <si>
    <t>1.1.</t>
  </si>
  <si>
    <t>из смежной сети</t>
  </si>
  <si>
    <t>в том числе из сети</t>
  </si>
  <si>
    <t>1.2.</t>
  </si>
  <si>
    <t>от электростанций ПЭ (ЭСО)</t>
  </si>
  <si>
    <t>1.3.</t>
  </si>
  <si>
    <t>от других поставщиков (в т. ч. с оптового рынка)</t>
  </si>
  <si>
    <t>1.4.</t>
  </si>
  <si>
    <t>2.</t>
  </si>
  <si>
    <t>Потери электроэнергии в сети</t>
  </si>
  <si>
    <t>то же в % (п. 1.1/ п.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</si>
  <si>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</si>
  <si>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</si>
  <si>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</si>
  <si>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</si>
  <si>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том числе</t>
  </si>
  <si>
    <t>4.1.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</si>
  <si>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</si>
  <si>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</si>
  <si>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</si>
  <si>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</si>
  <si>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</si>
  <si>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потребителм оптового рынка</t>
  </si>
  <si>
    <t>4.3.</t>
  </si>
  <si>
    <t>сальдо переток в другие организации</t>
  </si>
  <si>
    <t>Электрическая мощность по диапазонам напряжения ЭСО</t>
  </si>
  <si>
    <t>МВт</t>
  </si>
  <si>
    <t>Показатель</t>
  </si>
  <si>
    <t>Поступление мощности в сеть, всего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</si>
  <si>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</si>
  <si>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</si>
  <si>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</si>
  <si>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</si>
  <si>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</si>
  <si>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</si>
  <si>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</si>
  <si>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</si>
  <si>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</si>
  <si>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 xml:space="preserve">Сетевая организация </t>
  </si>
  <si>
    <t>Стоимость покупки потерь, руб/кВтч</t>
  </si>
  <si>
    <t>ММПКХ</t>
  </si>
  <si>
    <t>Поступление в сеть, МВтч. (без учета собств. нужд ММПКХ)</t>
  </si>
  <si>
    <t>Полезный отпуск через сети ММПКХ, МВтч.(без учета собств.нужд ММПКХ)</t>
  </si>
  <si>
    <t>Количество потерь, МВтч</t>
  </si>
  <si>
    <t>Число часов использования в год</t>
  </si>
  <si>
    <t>Среднемесячная мощность по году, МВт     стр.2/стр.3</t>
  </si>
  <si>
    <t>НВВ содержания, тыс.руб.</t>
  </si>
  <si>
    <t>Ставка потерь (руб/МВтч.)                           стр.9*1000 / стр.2</t>
  </si>
  <si>
    <t>Стоимость потерь, тыс.руб.                         стр.2 гр.3 * стр.2 гр.4</t>
  </si>
  <si>
    <t>Одноставочный тариф (руб/МВтч.)              (стр.6*1000/стр.2)+стр.8</t>
  </si>
  <si>
    <t>Опубликовано на официальном сайте МТРиЭ ЧО:   tarif74.ru</t>
  </si>
  <si>
    <t>Таблица № П1.4</t>
  </si>
  <si>
    <t>поступление эл. энергии от других организаций</t>
  </si>
  <si>
    <t>Заместитель директора по экономике</t>
  </si>
  <si>
    <t>И.Н.Крюкова</t>
  </si>
  <si>
    <t>Таблица № П1.5</t>
  </si>
  <si>
    <t xml:space="preserve">Утверждено МТРиЭ ЧО </t>
  </si>
  <si>
    <t>Ставка содержания (руб./МВт в мес.)          стр.6 / стр.2*1000 / 6*стр.4</t>
  </si>
  <si>
    <t xml:space="preserve">Утверждены постановлением Министерства тарифного регулирования и энергетики Челябинской области  от 09.12.2019 г. № 92/2. </t>
  </si>
  <si>
    <t>Данные о тарифах, величине затрат, полезном отпуске энергии, мощности и нормативном технологическом расходе (потерях) электрической энергии на ее передачу по сетям ММПКХ, учтенных для взаиморасчетов между сетевыми организациями, расположенными на территории Челябинской области на 2020 г.</t>
  </si>
  <si>
    <t>1 п/г 2020 г.</t>
  </si>
  <si>
    <t>2 п/г 2020 г.</t>
  </si>
  <si>
    <t>1п/г - 2,59023 / 2п/г - 2,59023</t>
  </si>
  <si>
    <t>Период регулирования  2020 г.</t>
  </si>
  <si>
    <t>Период регулирования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</si>
</sst>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0"/>
    <numFmt numFmtId="175" formatCode="#,##0.0000000_ ;\-#,##0.00000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172" fontId="0" fillId="33" borderId="25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6" fontId="5" fillId="0" borderId="23" xfId="0" applyNumberFormat="1" applyFont="1" applyBorder="1" applyAlignment="1">
      <alignment horizontal="left"/>
    </xf>
    <xf numFmtId="172" fontId="0" fillId="0" borderId="27" xfId="0" applyNumberFormat="1" applyFont="1" applyFill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34" borderId="26" xfId="0" applyNumberFormat="1" applyFont="1" applyFill="1" applyBorder="1" applyAlignment="1">
      <alignment/>
    </xf>
    <xf numFmtId="172" fontId="0" fillId="33" borderId="27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35" borderId="25" xfId="0" applyNumberFormat="1" applyFont="1" applyFill="1" applyBorder="1" applyAlignment="1">
      <alignment/>
    </xf>
    <xf numFmtId="173" fontId="0" fillId="35" borderId="26" xfId="0" applyNumberFormat="1" applyFont="1" applyFill="1" applyBorder="1" applyAlignment="1">
      <alignment/>
    </xf>
    <xf numFmtId="173" fontId="0" fillId="35" borderId="27" xfId="0" applyNumberFormat="1" applyFont="1" applyFill="1" applyBorder="1" applyAlignment="1">
      <alignment/>
    </xf>
    <xf numFmtId="172" fontId="0" fillId="34" borderId="27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172" fontId="0" fillId="33" borderId="30" xfId="0" applyNumberFormat="1" applyFont="1" applyFill="1" applyBorder="1" applyAlignment="1">
      <alignment/>
    </xf>
    <xf numFmtId="172" fontId="0" fillId="0" borderId="31" xfId="0" applyNumberFormat="1" applyFont="1" applyFill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16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172" fontId="0" fillId="33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72" fontId="6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42" fillId="0" borderId="31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" fontId="43" fillId="0" borderId="0" xfId="0" applyNumberFormat="1" applyFont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172" fontId="0" fillId="34" borderId="31" xfId="0" applyNumberFormat="1" applyFont="1" applyFill="1" applyBorder="1" applyAlignment="1">
      <alignment/>
    </xf>
    <xf numFmtId="172" fontId="0" fillId="34" borderId="30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175" fontId="0" fillId="0" borderId="26" xfId="0" applyNumberForma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2" fontId="0" fillId="0" borderId="26" xfId="0" applyNumberFormat="1" applyFont="1" applyBorder="1" applyAlignment="1">
      <alignment horizontal="right" vertical="center" wrapText="1"/>
    </xf>
    <xf numFmtId="172" fontId="0" fillId="0" borderId="27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72" fontId="0" fillId="0" borderId="25" xfId="0" applyNumberFormat="1" applyFont="1" applyBorder="1" applyAlignment="1">
      <alignment horizontal="right" vertical="center" wrapText="1"/>
    </xf>
    <xf numFmtId="172" fontId="0" fillId="33" borderId="25" xfId="0" applyNumberFormat="1" applyFont="1" applyFill="1" applyBorder="1" applyAlignment="1">
      <alignment horizontal="right" vertical="center" wrapText="1"/>
    </xf>
    <xf numFmtId="16" fontId="5" fillId="0" borderId="23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7" xfId="0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 horizontal="left" vertical="center" wrapText="1"/>
    </xf>
    <xf numFmtId="172" fontId="0" fillId="34" borderId="25" xfId="0" applyNumberFormat="1" applyFont="1" applyFill="1" applyBorder="1" applyAlignment="1">
      <alignment horizontal="right" vertical="center" wrapText="1"/>
    </xf>
    <xf numFmtId="172" fontId="0" fillId="34" borderId="26" xfId="0" applyNumberFormat="1" applyFont="1" applyFill="1" applyBorder="1" applyAlignment="1">
      <alignment horizontal="right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172" fontId="0" fillId="34" borderId="27" xfId="0" applyNumberFormat="1" applyFont="1" applyFill="1" applyBorder="1" applyAlignment="1">
      <alignment horizontal="right" vertical="center" wrapText="1"/>
    </xf>
    <xf numFmtId="172" fontId="0" fillId="0" borderId="27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13" sqref="D13:E13"/>
    </sheetView>
  </sheetViews>
  <sheetFormatPr defaultColWidth="9.140625" defaultRowHeight="12.75"/>
  <cols>
    <col min="1" max="1" width="5.7109375" style="0" customWidth="1"/>
    <col min="2" max="2" width="68.421875" style="0" bestFit="1" customWidth="1"/>
    <col min="3" max="3" width="14.421875" style="0" customWidth="1"/>
    <col min="4" max="4" width="21.421875" style="0" customWidth="1"/>
    <col min="5" max="5" width="21.7109375" style="0" customWidth="1"/>
    <col min="6" max="6" width="18.7109375" style="0" customWidth="1"/>
    <col min="7" max="7" width="18.00390625" style="0" customWidth="1"/>
    <col min="8" max="8" width="11.140625" style="0" bestFit="1" customWidth="1"/>
    <col min="9" max="9" width="10.57421875" style="0" customWidth="1"/>
    <col min="10" max="11" width="11.140625" style="0" customWidth="1"/>
  </cols>
  <sheetData>
    <row r="1" ht="12.75">
      <c r="A1" s="56" t="s">
        <v>74</v>
      </c>
    </row>
    <row r="2" ht="12.75">
      <c r="A2" s="56" t="s">
        <v>66</v>
      </c>
    </row>
    <row r="3" ht="12.75">
      <c r="E3" s="27"/>
    </row>
    <row r="4" spans="1:4" ht="12.75" customHeight="1">
      <c r="A4" s="90" t="s">
        <v>75</v>
      </c>
      <c r="B4" s="90"/>
      <c r="C4" s="90"/>
      <c r="D4" s="90"/>
    </row>
    <row r="5" spans="1:4" ht="12.75">
      <c r="A5" s="90"/>
      <c r="B5" s="90"/>
      <c r="C5" s="90"/>
      <c r="D5" s="90"/>
    </row>
    <row r="6" spans="1:4" ht="12.75">
      <c r="A6" s="90"/>
      <c r="B6" s="90"/>
      <c r="C6" s="90"/>
      <c r="D6" s="90"/>
    </row>
    <row r="7" spans="2:5" ht="13.5" thickBot="1">
      <c r="B7" s="57"/>
      <c r="C7" s="57"/>
      <c r="E7" s="27"/>
    </row>
    <row r="8" spans="1:5" ht="12.75" customHeight="1">
      <c r="A8" s="58" t="s">
        <v>6</v>
      </c>
      <c r="B8" s="59" t="s">
        <v>54</v>
      </c>
      <c r="C8" s="91" t="s">
        <v>55</v>
      </c>
      <c r="D8" s="94" t="s">
        <v>72</v>
      </c>
      <c r="E8" s="95"/>
    </row>
    <row r="9" spans="1:5" ht="12.75">
      <c r="A9" s="52"/>
      <c r="B9" s="60" t="s">
        <v>56</v>
      </c>
      <c r="C9" s="92"/>
      <c r="D9" s="82" t="s">
        <v>76</v>
      </c>
      <c r="E9" s="82" t="s">
        <v>77</v>
      </c>
    </row>
    <row r="10" spans="1:5" ht="13.5" thickBot="1">
      <c r="A10" s="61"/>
      <c r="B10" s="62"/>
      <c r="C10" s="93"/>
      <c r="D10" s="81"/>
      <c r="E10" s="81"/>
    </row>
    <row r="11" spans="1:5" ht="12.75">
      <c r="A11" s="63">
        <v>1</v>
      </c>
      <c r="B11" s="64">
        <v>2</v>
      </c>
      <c r="C11" s="65">
        <v>3</v>
      </c>
      <c r="D11" s="66">
        <v>4</v>
      </c>
      <c r="E11" s="66">
        <v>5</v>
      </c>
    </row>
    <row r="12" spans="1:5" ht="12.75">
      <c r="A12" s="63"/>
      <c r="B12" s="64"/>
      <c r="C12" s="65"/>
      <c r="D12" s="66"/>
      <c r="E12" s="66"/>
    </row>
    <row r="13" spans="1:7" ht="12.75">
      <c r="A13" s="63">
        <v>1</v>
      </c>
      <c r="B13" s="67" t="s">
        <v>57</v>
      </c>
      <c r="C13" s="65"/>
      <c r="D13" s="85">
        <f>D15+D16</f>
        <v>117990.1</v>
      </c>
      <c r="E13" s="85">
        <f>E15+E16</f>
        <v>95617.3</v>
      </c>
      <c r="F13" s="27"/>
      <c r="G13" s="27"/>
    </row>
    <row r="14" spans="1:5" ht="12.75">
      <c r="A14" s="68"/>
      <c r="B14" s="69"/>
      <c r="C14" s="69"/>
      <c r="D14" s="86"/>
      <c r="E14" s="86"/>
    </row>
    <row r="15" spans="1:7" ht="12.75">
      <c r="A15" s="68">
        <v>2</v>
      </c>
      <c r="B15" s="69" t="s">
        <v>58</v>
      </c>
      <c r="C15" s="69"/>
      <c r="D15" s="70">
        <v>108148.3</v>
      </c>
      <c r="E15" s="70">
        <v>87641.8</v>
      </c>
      <c r="G15" s="27"/>
    </row>
    <row r="16" spans="1:7" ht="26.25">
      <c r="A16" s="68">
        <v>3</v>
      </c>
      <c r="B16" s="71" t="s">
        <v>59</v>
      </c>
      <c r="C16" s="88" t="s">
        <v>78</v>
      </c>
      <c r="D16" s="70">
        <v>9841.8</v>
      </c>
      <c r="E16" s="70">
        <v>7975.5</v>
      </c>
      <c r="G16" s="27"/>
    </row>
    <row r="17" spans="1:7" ht="12.75">
      <c r="A17" s="68">
        <v>4</v>
      </c>
      <c r="B17" s="69" t="s">
        <v>60</v>
      </c>
      <c r="C17" s="69"/>
      <c r="D17" s="72">
        <v>3014.3851</v>
      </c>
      <c r="E17" s="72">
        <v>3032.3994</v>
      </c>
      <c r="G17" s="27"/>
    </row>
    <row r="18" spans="1:5" ht="12.75">
      <c r="A18" s="68">
        <v>5</v>
      </c>
      <c r="B18" s="69" t="s">
        <v>61</v>
      </c>
      <c r="C18" s="69"/>
      <c r="D18" s="70">
        <f>D15/D17</f>
        <v>35.87740000439891</v>
      </c>
      <c r="E18" s="70">
        <f>E15/E17</f>
        <v>28.90179967717973</v>
      </c>
    </row>
    <row r="19" spans="1:5" ht="12.75">
      <c r="A19" s="68">
        <v>6</v>
      </c>
      <c r="B19" s="71" t="s">
        <v>62</v>
      </c>
      <c r="C19" s="69"/>
      <c r="D19" s="70">
        <v>32007.95</v>
      </c>
      <c r="E19" s="70">
        <v>32007.95</v>
      </c>
    </row>
    <row r="20" spans="1:5" ht="12.75">
      <c r="A20" s="68">
        <v>7</v>
      </c>
      <c r="B20" s="73" t="s">
        <v>73</v>
      </c>
      <c r="C20" s="69"/>
      <c r="D20" s="89">
        <f>D19/D15*1000/6*D17</f>
        <v>148691.33027140354</v>
      </c>
      <c r="E20" s="89">
        <f>E19/E15*1000/6*E17</f>
        <v>184578.75955542905</v>
      </c>
    </row>
    <row r="21" spans="1:5" ht="12.75">
      <c r="A21" s="68">
        <v>8</v>
      </c>
      <c r="B21" s="73" t="s">
        <v>63</v>
      </c>
      <c r="C21" s="69"/>
      <c r="D21" s="72">
        <f>D22*1000/D15</f>
        <v>235.7182277853651</v>
      </c>
      <c r="E21" s="72">
        <f>E22*1000/E15</f>
        <v>235.7137731653161</v>
      </c>
    </row>
    <row r="22" spans="1:5" ht="12.75">
      <c r="A22" s="68">
        <v>9</v>
      </c>
      <c r="B22" s="73" t="s">
        <v>64</v>
      </c>
      <c r="C22" s="69"/>
      <c r="D22" s="70">
        <f>D16*2.59023</f>
        <v>25492.525614</v>
      </c>
      <c r="E22" s="70">
        <f>E16*2.59023</f>
        <v>20658.379365</v>
      </c>
    </row>
    <row r="23" spans="1:5" ht="13.5" thickBot="1">
      <c r="A23" s="74">
        <v>10</v>
      </c>
      <c r="B23" s="75" t="s">
        <v>65</v>
      </c>
      <c r="C23" s="76"/>
      <c r="D23" s="87">
        <f>(D19*1000/D15)+D21</f>
        <v>531.6817334530455</v>
      </c>
      <c r="E23" s="87">
        <f>(E19*1000/E15)+E21</f>
        <v>600.9270618015604</v>
      </c>
    </row>
  </sheetData>
  <sheetProtection/>
  <mergeCells count="3">
    <mergeCell ref="A4:D6"/>
    <mergeCell ref="C8:C10"/>
    <mergeCell ref="D8:E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4.140625" style="0" customWidth="1"/>
    <col min="2" max="2" width="36.28125" style="0" customWidth="1"/>
    <col min="3" max="9" width="9.140625" style="0" customWidth="1"/>
  </cols>
  <sheetData>
    <row r="1" spans="1:7" ht="12.75">
      <c r="A1" t="s">
        <v>0</v>
      </c>
      <c r="F1" s="96" t="s">
        <v>67</v>
      </c>
      <c r="G1" s="96"/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2"/>
    </row>
    <row r="6" ht="13.5">
      <c r="A6" s="1"/>
    </row>
    <row r="7" spans="1:7" ht="13.5">
      <c r="A7" s="97" t="s">
        <v>4</v>
      </c>
      <c r="B7" s="97"/>
      <c r="C7" s="97"/>
      <c r="D7" s="97"/>
      <c r="E7" s="97"/>
      <c r="F7" s="97"/>
      <c r="G7" s="97"/>
    </row>
    <row r="8" ht="13.5">
      <c r="A8" s="1"/>
    </row>
    <row r="9" spans="1:7" ht="13.5" thickBot="1">
      <c r="A9" s="3"/>
      <c r="B9" s="3"/>
      <c r="C9" s="3"/>
      <c r="D9" s="3"/>
      <c r="E9" s="3"/>
      <c r="F9" s="3"/>
      <c r="G9" s="3" t="s">
        <v>5</v>
      </c>
    </row>
    <row r="10" spans="1:7" ht="12.75" customHeight="1">
      <c r="A10" s="98" t="s">
        <v>6</v>
      </c>
      <c r="B10" s="101" t="s">
        <v>7</v>
      </c>
      <c r="C10" s="104" t="s">
        <v>79</v>
      </c>
      <c r="D10" s="105"/>
      <c r="E10" s="105"/>
      <c r="F10" s="105"/>
      <c r="G10" s="106"/>
    </row>
    <row r="11" spans="1:7" ht="12.75">
      <c r="A11" s="99"/>
      <c r="B11" s="102"/>
      <c r="C11" s="107" t="s">
        <v>8</v>
      </c>
      <c r="D11" s="109" t="s">
        <v>9</v>
      </c>
      <c r="E11" s="109"/>
      <c r="F11" s="109"/>
      <c r="G11" s="110"/>
    </row>
    <row r="12" spans="1:7" ht="13.5" thickBot="1">
      <c r="A12" s="100"/>
      <c r="B12" s="103"/>
      <c r="C12" s="108"/>
      <c r="D12" s="4" t="s">
        <v>10</v>
      </c>
      <c r="E12" s="4" t="s">
        <v>11</v>
      </c>
      <c r="F12" s="4" t="s">
        <v>12</v>
      </c>
      <c r="G12" s="5" t="s">
        <v>13</v>
      </c>
    </row>
    <row r="13" spans="1:7" ht="12.75">
      <c r="A13" s="6">
        <v>1</v>
      </c>
      <c r="B13" s="7">
        <v>2</v>
      </c>
      <c r="C13" s="8">
        <v>8</v>
      </c>
      <c r="D13" s="9">
        <v>9</v>
      </c>
      <c r="E13" s="9">
        <v>10</v>
      </c>
      <c r="F13" s="9">
        <v>11</v>
      </c>
      <c r="G13" s="10">
        <v>12</v>
      </c>
    </row>
    <row r="14" spans="1:7" ht="12.75">
      <c r="A14" s="11"/>
      <c r="B14" s="12"/>
      <c r="C14" s="13"/>
      <c r="D14" s="14"/>
      <c r="E14" s="14"/>
      <c r="F14" s="14"/>
      <c r="G14" s="15"/>
    </row>
    <row r="15" spans="1:7" ht="12.75">
      <c r="A15" s="16" t="s">
        <v>14</v>
      </c>
      <c r="B15" s="17" t="s">
        <v>15</v>
      </c>
      <c r="C15" s="18">
        <f>C16+C21+C22+C24</f>
        <v>213.6074</v>
      </c>
      <c r="D15" s="19"/>
      <c r="E15" s="20"/>
      <c r="F15" s="20"/>
      <c r="G15" s="21"/>
    </row>
    <row r="16" spans="1:7" ht="12.75">
      <c r="A16" s="22" t="s">
        <v>16</v>
      </c>
      <c r="B16" s="17" t="s">
        <v>17</v>
      </c>
      <c r="C16" s="18">
        <f>SUM(C18:C20)</f>
        <v>0</v>
      </c>
      <c r="D16" s="19"/>
      <c r="E16" s="19"/>
      <c r="F16" s="19"/>
      <c r="G16" s="23"/>
    </row>
    <row r="17" spans="1:7" ht="12.75">
      <c r="A17" s="16"/>
      <c r="B17" s="17" t="s">
        <v>18</v>
      </c>
      <c r="C17" s="24"/>
      <c r="D17" s="20"/>
      <c r="E17" s="20"/>
      <c r="F17" s="20"/>
      <c r="G17" s="21"/>
    </row>
    <row r="18" spans="1:7" ht="12.75">
      <c r="A18" s="16"/>
      <c r="B18" s="17" t="s">
        <v>10</v>
      </c>
      <c r="C18" s="24"/>
      <c r="D18" s="20"/>
      <c r="E18" s="20"/>
      <c r="F18" s="25">
        <f>D24-D26-D30</f>
        <v>177.31740000000002</v>
      </c>
      <c r="G18" s="21"/>
    </row>
    <row r="19" spans="1:7" ht="12.75">
      <c r="A19" s="16"/>
      <c r="B19" s="17" t="s">
        <v>11</v>
      </c>
      <c r="C19" s="24"/>
      <c r="D19" s="20"/>
      <c r="E19" s="20"/>
      <c r="F19" s="20"/>
      <c r="G19" s="21"/>
    </row>
    <row r="20" spans="1:7" ht="12.75">
      <c r="A20" s="16"/>
      <c r="B20" s="17" t="s">
        <v>12</v>
      </c>
      <c r="C20" s="24"/>
      <c r="D20" s="20"/>
      <c r="E20" s="20"/>
      <c r="F20" s="20"/>
      <c r="G20" s="26">
        <f>F18-F26-F30</f>
        <v>108.01740000000001</v>
      </c>
    </row>
    <row r="21" spans="1:7" ht="12.75">
      <c r="A21" s="16" t="s">
        <v>19</v>
      </c>
      <c r="B21" s="17" t="s">
        <v>20</v>
      </c>
      <c r="C21" s="24"/>
      <c r="D21" s="20"/>
      <c r="E21" s="20"/>
      <c r="F21" s="20"/>
      <c r="G21" s="21"/>
    </row>
    <row r="22" spans="1:7" ht="12.75" customHeight="1">
      <c r="A22" s="113" t="s">
        <v>21</v>
      </c>
      <c r="B22" s="114" t="s">
        <v>22</v>
      </c>
      <c r="C22" s="115"/>
      <c r="D22" s="111"/>
      <c r="E22" s="111"/>
      <c r="F22" s="111"/>
      <c r="G22" s="112"/>
    </row>
    <row r="23" spans="1:7" ht="12.75">
      <c r="A23" s="113"/>
      <c r="B23" s="114"/>
      <c r="C23" s="115"/>
      <c r="D23" s="111"/>
      <c r="E23" s="111"/>
      <c r="F23" s="111"/>
      <c r="G23" s="112"/>
    </row>
    <row r="24" spans="1:11" ht="12.75" customHeight="1">
      <c r="A24" s="113" t="s">
        <v>23</v>
      </c>
      <c r="B24" s="114" t="s">
        <v>68</v>
      </c>
      <c r="C24" s="116">
        <f>SUM(D24:G25)</f>
        <v>213.6074</v>
      </c>
      <c r="D24" s="111">
        <v>213.6074</v>
      </c>
      <c r="E24" s="111"/>
      <c r="F24" s="111"/>
      <c r="G24" s="112"/>
      <c r="I24" s="27"/>
      <c r="K24" s="27"/>
    </row>
    <row r="25" spans="1:7" ht="12.75">
      <c r="A25" s="113"/>
      <c r="B25" s="114"/>
      <c r="C25" s="116"/>
      <c r="D25" s="111"/>
      <c r="E25" s="111"/>
      <c r="F25" s="111"/>
      <c r="G25" s="112"/>
    </row>
    <row r="26" spans="1:9" ht="12.75">
      <c r="A26" s="16" t="s">
        <v>24</v>
      </c>
      <c r="B26" s="17" t="s">
        <v>25</v>
      </c>
      <c r="C26" s="18">
        <f>SUM(D26:G26)</f>
        <v>17.81740000000001</v>
      </c>
      <c r="D26" s="19">
        <v>7</v>
      </c>
      <c r="E26" s="20"/>
      <c r="F26" s="20">
        <v>10.8</v>
      </c>
      <c r="G26" s="31">
        <f>G20-G30</f>
        <v>0.017400000000009186</v>
      </c>
      <c r="I26" s="27"/>
    </row>
    <row r="27" spans="1:11" ht="12.75">
      <c r="A27" s="16"/>
      <c r="B27" s="17" t="s">
        <v>26</v>
      </c>
      <c r="C27" s="28">
        <f>C26/C15*100</f>
        <v>8.341190426923415</v>
      </c>
      <c r="D27" s="29">
        <f>D26/D24*100</f>
        <v>3.277040027639492</v>
      </c>
      <c r="E27" s="20"/>
      <c r="F27" s="29">
        <f>F26/F18*100</f>
        <v>6.090772817557667</v>
      </c>
      <c r="G27" s="30">
        <f>G26/G20*100</f>
        <v>0.01610851585023263</v>
      </c>
      <c r="I27" s="27"/>
      <c r="K27" s="27"/>
    </row>
    <row r="28" spans="1:7" ht="12.75" customHeight="1">
      <c r="A28" s="113" t="s">
        <v>27</v>
      </c>
      <c r="B28" s="118" t="s">
        <v>28</v>
      </c>
      <c r="C28" s="115"/>
      <c r="D28" s="111"/>
      <c r="E28" s="111"/>
      <c r="F28" s="111"/>
      <c r="G28" s="112"/>
    </row>
    <row r="29" spans="1:9" ht="12.75">
      <c r="A29" s="113"/>
      <c r="B29" s="118"/>
      <c r="C29" s="115"/>
      <c r="D29" s="111"/>
      <c r="E29" s="111"/>
      <c r="F29" s="111"/>
      <c r="G29" s="112"/>
      <c r="I29" s="27"/>
    </row>
    <row r="30" spans="1:10" ht="12.75">
      <c r="A30" s="16" t="s">
        <v>29</v>
      </c>
      <c r="B30" s="17" t="s">
        <v>30</v>
      </c>
      <c r="C30" s="18">
        <f>C32+C37+C38</f>
        <v>195.79</v>
      </c>
      <c r="D30" s="19">
        <v>29.29</v>
      </c>
      <c r="E30" s="20"/>
      <c r="F30" s="19">
        <v>58.5</v>
      </c>
      <c r="G30" s="26">
        <f>G32+G37+G38</f>
        <v>108</v>
      </c>
      <c r="H30" s="27"/>
      <c r="I30" s="27"/>
      <c r="J30" s="27"/>
    </row>
    <row r="31" spans="1:7" ht="12.75">
      <c r="A31" s="16"/>
      <c r="B31" s="17" t="s">
        <v>31</v>
      </c>
      <c r="C31" s="24"/>
      <c r="D31" s="20"/>
      <c r="E31" s="20"/>
      <c r="F31" s="20"/>
      <c r="G31" s="21"/>
    </row>
    <row r="32" spans="1:7" ht="12.75">
      <c r="A32" s="16" t="s">
        <v>32</v>
      </c>
      <c r="B32" s="17" t="s">
        <v>33</v>
      </c>
      <c r="C32" s="18">
        <f>SUM(D32:G32)</f>
        <v>142.314</v>
      </c>
      <c r="D32" s="25">
        <f>D30-D38</f>
        <v>0</v>
      </c>
      <c r="E32" s="20"/>
      <c r="F32" s="25">
        <f>F30-F38</f>
        <v>34.314</v>
      </c>
      <c r="G32" s="23">
        <v>108</v>
      </c>
    </row>
    <row r="33" spans="1:7" ht="12.75">
      <c r="A33" s="16"/>
      <c r="B33" s="17" t="s">
        <v>34</v>
      </c>
      <c r="C33" s="24"/>
      <c r="D33" s="20"/>
      <c r="E33" s="20"/>
      <c r="F33" s="20"/>
      <c r="G33" s="21"/>
    </row>
    <row r="34" spans="1:7" ht="12.75" customHeight="1">
      <c r="A34" s="117"/>
      <c r="B34" s="114" t="s">
        <v>35</v>
      </c>
      <c r="C34" s="115"/>
      <c r="D34" s="111"/>
      <c r="E34" s="111"/>
      <c r="F34" s="111"/>
      <c r="G34" s="112"/>
    </row>
    <row r="35" spans="1:7" ht="12.75">
      <c r="A35" s="113"/>
      <c r="B35" s="114"/>
      <c r="C35" s="115"/>
      <c r="D35" s="111"/>
      <c r="E35" s="111"/>
      <c r="F35" s="111"/>
      <c r="G35" s="112"/>
    </row>
    <row r="36" spans="1:7" ht="12.75">
      <c r="A36" s="32"/>
      <c r="B36" s="17" t="s">
        <v>36</v>
      </c>
      <c r="C36" s="24"/>
      <c r="D36" s="20"/>
      <c r="E36" s="20"/>
      <c r="F36" s="20"/>
      <c r="G36" s="21"/>
    </row>
    <row r="37" spans="1:7" ht="12.75">
      <c r="A37" s="32" t="s">
        <v>37</v>
      </c>
      <c r="B37" s="17" t="s">
        <v>38</v>
      </c>
      <c r="C37" s="24"/>
      <c r="D37" s="20"/>
      <c r="E37" s="20"/>
      <c r="F37" s="20"/>
      <c r="G37" s="21"/>
    </row>
    <row r="38" spans="1:7" ht="13.5" thickBot="1">
      <c r="A38" s="33" t="s">
        <v>39</v>
      </c>
      <c r="B38" s="34" t="s">
        <v>40</v>
      </c>
      <c r="C38" s="35">
        <f>SUM(D38:G38)</f>
        <v>53.476</v>
      </c>
      <c r="D38" s="36">
        <v>29.29</v>
      </c>
      <c r="E38" s="37"/>
      <c r="F38" s="37">
        <v>24.186</v>
      </c>
      <c r="G38" s="38"/>
    </row>
    <row r="41" ht="12.75">
      <c r="C41" s="27"/>
    </row>
    <row r="42" spans="2:7" ht="13.5">
      <c r="B42" s="39" t="s">
        <v>69</v>
      </c>
      <c r="C42" s="27"/>
      <c r="D42" s="27"/>
      <c r="F42" s="39" t="s">
        <v>70</v>
      </c>
      <c r="G42" s="27"/>
    </row>
    <row r="43" ht="12.75">
      <c r="C43" s="27"/>
    </row>
    <row r="44" ht="12.75">
      <c r="C44" s="27"/>
    </row>
    <row r="45" ht="12.75">
      <c r="C45" s="27"/>
    </row>
  </sheetData>
  <sheetProtection/>
  <mergeCells count="35">
    <mergeCell ref="G28:G29"/>
    <mergeCell ref="A34:A35"/>
    <mergeCell ref="B34:B35"/>
    <mergeCell ref="C34:C35"/>
    <mergeCell ref="D34:D35"/>
    <mergeCell ref="E34:E35"/>
    <mergeCell ref="F34:F35"/>
    <mergeCell ref="G34:G35"/>
    <mergeCell ref="A28:A29"/>
    <mergeCell ref="B28:B29"/>
    <mergeCell ref="C28:C29"/>
    <mergeCell ref="D28:D29"/>
    <mergeCell ref="E28:E29"/>
    <mergeCell ref="F28:F2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F1:G1"/>
    <mergeCell ref="A7:G7"/>
    <mergeCell ref="A10:A12"/>
    <mergeCell ref="B10:B12"/>
    <mergeCell ref="C10:G10"/>
    <mergeCell ref="C11:C12"/>
    <mergeCell ref="D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4">
      <selection activeCell="G33" sqref="G33:G34"/>
    </sheetView>
  </sheetViews>
  <sheetFormatPr defaultColWidth="9.140625" defaultRowHeight="12.75"/>
  <cols>
    <col min="1" max="1" width="4.28125" style="0" customWidth="1"/>
    <col min="2" max="2" width="35.140625" style="0" bestFit="1" customWidth="1"/>
  </cols>
  <sheetData>
    <row r="1" spans="1:7" ht="12.75">
      <c r="A1" t="s">
        <v>0</v>
      </c>
      <c r="F1" s="96" t="s">
        <v>71</v>
      </c>
      <c r="G1" s="96"/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8" spans="1:7" ht="13.5">
      <c r="A8" s="119" t="s">
        <v>41</v>
      </c>
      <c r="B8" s="119"/>
      <c r="C8" s="119"/>
      <c r="D8" s="119"/>
      <c r="E8" s="119"/>
      <c r="F8" s="119"/>
      <c r="G8" s="119"/>
    </row>
    <row r="9" ht="13.5">
      <c r="A9" s="40"/>
    </row>
    <row r="10" spans="1:7" ht="13.5" thickBot="1">
      <c r="A10" s="3"/>
      <c r="B10" s="3"/>
      <c r="G10" s="41" t="s">
        <v>42</v>
      </c>
    </row>
    <row r="11" spans="1:7" ht="12.75" customHeight="1">
      <c r="A11" s="120" t="s">
        <v>6</v>
      </c>
      <c r="B11" s="123" t="s">
        <v>43</v>
      </c>
      <c r="C11" s="104" t="s">
        <v>80</v>
      </c>
      <c r="D11" s="105"/>
      <c r="E11" s="105"/>
      <c r="F11" s="105"/>
      <c r="G11" s="106"/>
    </row>
    <row r="12" spans="1:7" ht="12.75">
      <c r="A12" s="121"/>
      <c r="B12" s="124"/>
      <c r="C12" s="107" t="s">
        <v>8</v>
      </c>
      <c r="D12" s="109" t="s">
        <v>9</v>
      </c>
      <c r="E12" s="109"/>
      <c r="F12" s="109"/>
      <c r="G12" s="110"/>
    </row>
    <row r="13" spans="1:7" ht="13.5" thickBot="1">
      <c r="A13" s="122"/>
      <c r="B13" s="125"/>
      <c r="C13" s="108"/>
      <c r="D13" s="4" t="s">
        <v>10</v>
      </c>
      <c r="E13" s="4" t="s">
        <v>11</v>
      </c>
      <c r="F13" s="4" t="s">
        <v>12</v>
      </c>
      <c r="G13" s="5" t="s">
        <v>13</v>
      </c>
    </row>
    <row r="14" spans="1:7" ht="12.75">
      <c r="A14" s="42"/>
      <c r="B14" s="43"/>
      <c r="C14" s="44"/>
      <c r="D14" s="45"/>
      <c r="E14" s="45"/>
      <c r="F14" s="45"/>
      <c r="G14" s="46"/>
    </row>
    <row r="15" spans="1:7" ht="12.75">
      <c r="A15" s="47"/>
      <c r="B15" s="48"/>
      <c r="C15" s="49"/>
      <c r="D15" s="50"/>
      <c r="E15" s="50"/>
      <c r="F15" s="50"/>
      <c r="G15" s="51"/>
    </row>
    <row r="16" spans="1:7" ht="12.75">
      <c r="A16" s="47" t="s">
        <v>14</v>
      </c>
      <c r="B16" s="48" t="s">
        <v>44</v>
      </c>
      <c r="C16" s="18">
        <f>C22+C26</f>
        <v>35.32580976982791</v>
      </c>
      <c r="D16" s="25">
        <f>C16</f>
        <v>35.32580976982791</v>
      </c>
      <c r="E16" s="20"/>
      <c r="F16" s="25">
        <f>D16-D22-D26</f>
        <v>29.324268453623255</v>
      </c>
      <c r="G16" s="26">
        <f>F16-F22-F26</f>
        <v>17.86362328379733</v>
      </c>
    </row>
    <row r="17" spans="1:7" ht="12.75">
      <c r="A17" s="47" t="s">
        <v>16</v>
      </c>
      <c r="B17" s="48" t="s">
        <v>17</v>
      </c>
      <c r="C17" s="24"/>
      <c r="D17" s="20"/>
      <c r="E17" s="20"/>
      <c r="F17" s="20"/>
      <c r="G17" s="21"/>
    </row>
    <row r="18" spans="1:7" ht="12.75">
      <c r="A18" s="126" t="s">
        <v>19</v>
      </c>
      <c r="B18" s="48" t="s">
        <v>45</v>
      </c>
      <c r="C18" s="24"/>
      <c r="D18" s="20"/>
      <c r="E18" s="20"/>
      <c r="F18" s="20"/>
      <c r="G18" s="21"/>
    </row>
    <row r="19" spans="1:7" ht="12.75" customHeight="1">
      <c r="A19" s="127"/>
      <c r="B19" s="129" t="s">
        <v>22</v>
      </c>
      <c r="C19" s="115"/>
      <c r="D19" s="111"/>
      <c r="E19" s="111"/>
      <c r="F19" s="111"/>
      <c r="G19" s="112"/>
    </row>
    <row r="20" spans="1:7" ht="12.75">
      <c r="A20" s="127"/>
      <c r="B20" s="129"/>
      <c r="C20" s="115"/>
      <c r="D20" s="111"/>
      <c r="E20" s="111"/>
      <c r="F20" s="111"/>
      <c r="G20" s="112"/>
    </row>
    <row r="21" spans="1:7" ht="12.75">
      <c r="A21" s="128"/>
      <c r="B21" s="48" t="s">
        <v>46</v>
      </c>
      <c r="C21" s="18">
        <f>C16</f>
        <v>35.32580976982791</v>
      </c>
      <c r="D21" s="25">
        <f>C16</f>
        <v>35.32580976982791</v>
      </c>
      <c r="E21" s="20"/>
      <c r="F21" s="20"/>
      <c r="G21" s="21"/>
    </row>
    <row r="22" spans="1:9" ht="12.75">
      <c r="A22" s="47" t="s">
        <v>24</v>
      </c>
      <c r="B22" s="48" t="s">
        <v>47</v>
      </c>
      <c r="C22" s="18">
        <f>SUM(D22:G22)</f>
        <v>2.946593062754063</v>
      </c>
      <c r="D22" s="25">
        <f>Баланс!D26/6046.78*1000</f>
        <v>1.157640926245043</v>
      </c>
      <c r="E22" s="20"/>
      <c r="F22" s="25">
        <f>Баланс!F26/6046.78*1000</f>
        <v>1.7860745719209232</v>
      </c>
      <c r="G22" s="31">
        <f>Баланс!G26/6046.78*1000</f>
        <v>0.00287756458809634</v>
      </c>
      <c r="I22" s="77"/>
    </row>
    <row r="23" spans="1:9" ht="12.75">
      <c r="A23" s="47"/>
      <c r="B23" s="48" t="s">
        <v>48</v>
      </c>
      <c r="C23" s="25">
        <f>C22/C16*100</f>
        <v>8.341190426923415</v>
      </c>
      <c r="D23" s="25">
        <f>D22/D16*100</f>
        <v>3.277040027639492</v>
      </c>
      <c r="E23" s="20"/>
      <c r="F23" s="25">
        <f>F22/F16*100</f>
        <v>6.090772817557667</v>
      </c>
      <c r="G23" s="31">
        <f>G22/G16*100</f>
        <v>0.01610851585023263</v>
      </c>
      <c r="I23" s="78"/>
    </row>
    <row r="24" spans="1:9" ht="12.75" customHeight="1">
      <c r="A24" s="133" t="s">
        <v>27</v>
      </c>
      <c r="B24" s="129" t="s">
        <v>49</v>
      </c>
      <c r="C24" s="115"/>
      <c r="D24" s="111"/>
      <c r="E24" s="111"/>
      <c r="F24" s="111"/>
      <c r="G24" s="112"/>
      <c r="I24" s="78"/>
    </row>
    <row r="25" spans="1:9" ht="12.75">
      <c r="A25" s="133"/>
      <c r="B25" s="129"/>
      <c r="C25" s="115"/>
      <c r="D25" s="111"/>
      <c r="E25" s="111"/>
      <c r="F25" s="111"/>
      <c r="G25" s="112"/>
      <c r="I25" s="78"/>
    </row>
    <row r="26" spans="1:9" ht="12.75" customHeight="1">
      <c r="A26" s="133" t="s">
        <v>29</v>
      </c>
      <c r="B26" s="129" t="s">
        <v>50</v>
      </c>
      <c r="C26" s="130">
        <f>D26+F26+G26</f>
        <v>32.37921670707385</v>
      </c>
      <c r="D26" s="131">
        <f>Баланс!D30*1000/6046.78</f>
        <v>4.843900389959615</v>
      </c>
      <c r="E26" s="132"/>
      <c r="F26" s="131">
        <f>Баланс!F30*1000/6046.78</f>
        <v>9.674570597905001</v>
      </c>
      <c r="G26" s="134">
        <f>Баланс!G30*1000/6046.78</f>
        <v>17.860745719209234</v>
      </c>
      <c r="I26" s="78"/>
    </row>
    <row r="27" spans="1:10" ht="12.75">
      <c r="A27" s="133"/>
      <c r="B27" s="129"/>
      <c r="C27" s="130"/>
      <c r="D27" s="131"/>
      <c r="E27" s="132"/>
      <c r="F27" s="131"/>
      <c r="G27" s="134"/>
      <c r="I27" s="79"/>
      <c r="J27" s="27"/>
    </row>
    <row r="28" spans="1:11" ht="12.75">
      <c r="A28" s="47"/>
      <c r="B28" s="48" t="s">
        <v>31</v>
      </c>
      <c r="C28" s="24"/>
      <c r="D28" s="20"/>
      <c r="E28" s="20"/>
      <c r="F28" s="20"/>
      <c r="G28" s="21"/>
      <c r="I28" s="78"/>
      <c r="K28" s="27"/>
    </row>
    <row r="29" spans="1:11" ht="12.75" customHeight="1">
      <c r="A29" s="133" t="s">
        <v>32</v>
      </c>
      <c r="B29" s="129" t="s">
        <v>51</v>
      </c>
      <c r="C29" s="116">
        <f>D29+F29+G29</f>
        <v>32.5</v>
      </c>
      <c r="D29" s="132">
        <v>4.5</v>
      </c>
      <c r="E29" s="132"/>
      <c r="F29" s="132">
        <v>10</v>
      </c>
      <c r="G29" s="135">
        <v>18</v>
      </c>
      <c r="I29" s="79"/>
      <c r="K29" s="27"/>
    </row>
    <row r="30" spans="1:7" ht="12.75">
      <c r="A30" s="133"/>
      <c r="B30" s="129"/>
      <c r="C30" s="116"/>
      <c r="D30" s="132"/>
      <c r="E30" s="132"/>
      <c r="F30" s="132"/>
      <c r="G30" s="135"/>
    </row>
    <row r="31" spans="1:9" ht="12.75">
      <c r="A31" s="133"/>
      <c r="B31" s="129"/>
      <c r="C31" s="116"/>
      <c r="D31" s="132"/>
      <c r="E31" s="132"/>
      <c r="F31" s="132"/>
      <c r="G31" s="135"/>
      <c r="I31" s="80"/>
    </row>
    <row r="32" spans="1:7" ht="12.75">
      <c r="A32" s="133"/>
      <c r="B32" s="129"/>
      <c r="C32" s="116"/>
      <c r="D32" s="132"/>
      <c r="E32" s="132"/>
      <c r="F32" s="132"/>
      <c r="G32" s="135"/>
    </row>
    <row r="33" spans="1:7" ht="12.75" customHeight="1">
      <c r="A33" s="133" t="s">
        <v>37</v>
      </c>
      <c r="B33" s="129" t="s">
        <v>52</v>
      </c>
      <c r="C33" s="115"/>
      <c r="D33" s="111"/>
      <c r="E33" s="111"/>
      <c r="F33" s="111"/>
      <c r="G33" s="112"/>
    </row>
    <row r="34" spans="1:7" ht="12.75">
      <c r="A34" s="133"/>
      <c r="B34" s="129"/>
      <c r="C34" s="115"/>
      <c r="D34" s="111"/>
      <c r="E34" s="111"/>
      <c r="F34" s="111"/>
      <c r="G34" s="112"/>
    </row>
    <row r="35" spans="1:7" ht="13.5" thickBot="1">
      <c r="A35" s="53" t="s">
        <v>39</v>
      </c>
      <c r="B35" s="54" t="s">
        <v>53</v>
      </c>
      <c r="C35" s="84">
        <f>D35+F35</f>
        <v>8.843715167411416</v>
      </c>
      <c r="D35" s="83">
        <f>Баланс!D38*1000/6046.78</f>
        <v>4.843900389959615</v>
      </c>
      <c r="E35" s="37"/>
      <c r="F35" s="55">
        <f>Баланс!F38*1000/6046.78</f>
        <v>3.999814777451801</v>
      </c>
      <c r="G35" s="38"/>
    </row>
    <row r="39" spans="2:6" ht="13.5">
      <c r="B39" s="39" t="s">
        <v>69</v>
      </c>
      <c r="F39" s="39" t="s">
        <v>70</v>
      </c>
    </row>
  </sheetData>
  <sheetProtection/>
  <mergeCells count="42">
    <mergeCell ref="G33:G34"/>
    <mergeCell ref="A33:A34"/>
    <mergeCell ref="B33:B34"/>
    <mergeCell ref="C33:C34"/>
    <mergeCell ref="D33:D34"/>
    <mergeCell ref="E33:E34"/>
    <mergeCell ref="F33:F34"/>
    <mergeCell ref="G26:G27"/>
    <mergeCell ref="A29:A32"/>
    <mergeCell ref="B29:B32"/>
    <mergeCell ref="C29:C32"/>
    <mergeCell ref="D29:D32"/>
    <mergeCell ref="E29:E32"/>
    <mergeCell ref="F29:F32"/>
    <mergeCell ref="G29:G32"/>
    <mergeCell ref="A26:A27"/>
    <mergeCell ref="B26:B27"/>
    <mergeCell ref="C26:C27"/>
    <mergeCell ref="D26:D27"/>
    <mergeCell ref="E26:E27"/>
    <mergeCell ref="F26:F27"/>
    <mergeCell ref="G19:G20"/>
    <mergeCell ref="A24:A25"/>
    <mergeCell ref="B24:B25"/>
    <mergeCell ref="C24:C25"/>
    <mergeCell ref="D24:D25"/>
    <mergeCell ref="E24:E25"/>
    <mergeCell ref="F24:F25"/>
    <mergeCell ref="G24:G25"/>
    <mergeCell ref="A18:A21"/>
    <mergeCell ref="B19:B20"/>
    <mergeCell ref="C19:C20"/>
    <mergeCell ref="D19:D20"/>
    <mergeCell ref="E19:E20"/>
    <mergeCell ref="F19:F20"/>
    <mergeCell ref="F1:G1"/>
    <mergeCell ref="A8:G8"/>
    <mergeCell ref="A11:A13"/>
    <mergeCell ref="B11:B13"/>
    <mergeCell ref="C11:G11"/>
    <mergeCell ref="C12:C13"/>
    <mergeCell ref="D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cp:lastPrinted>2018-02-07T05:19:17Z</cp:lastPrinted>
  <dcterms:created xsi:type="dcterms:W3CDTF">2015-02-16T10:59:52Z</dcterms:created>
  <dcterms:modified xsi:type="dcterms:W3CDTF">2020-02-05T05:56:35Z</dcterms:modified>
  <cp:category/>
  <cp:version/>
  <cp:contentType/>
  <cp:contentStatus/>
</cp:coreProperties>
</file>