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7308" activeTab="0"/>
  </bookViews>
  <sheets>
    <sheet name="2015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<sst xmlns="http://schemas.openxmlformats.org/spreadsheetml/2006/main" count="36" uniqueCount="31">
  <si>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</si>
  <si>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</si>
  <si>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</si>
  <si>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</si>
  <si>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</si>
  <si>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</si>
  <si>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</si>
  <si>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</si>
  <si>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</si>
  <si>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п/годие</t>
  </si>
  <si>
    <t>июль</t>
  </si>
  <si>
    <t>август</t>
  </si>
  <si>
    <t>сентябрь</t>
  </si>
  <si>
    <t>3 квартал</t>
  </si>
  <si>
    <t>9 месяц.</t>
  </si>
  <si>
    <t xml:space="preserve">октябрь </t>
  </si>
  <si>
    <t>ноябрь</t>
  </si>
  <si>
    <t>декабрь</t>
  </si>
  <si>
    <t>4 квартал</t>
  </si>
  <si>
    <t>по балансу</t>
  </si>
  <si>
    <t>в сч-фактурах</t>
  </si>
  <si>
    <t>всего</t>
  </si>
  <si>
    <t>сверх.нормы</t>
  </si>
  <si>
    <t>техн.расход</t>
  </si>
  <si>
    <t>Потери ООО "АЭС Инвест", кВтч</t>
  </si>
  <si>
    <t>Тариф, руб/кВтч</t>
  </si>
  <si>
    <t>Сумма предъявленная, руб. без НДС</t>
  </si>
  <si>
    <t>Разница в кол-ве потерь, кВтч</t>
  </si>
  <si>
    <t>Разница в сумме, руб.</t>
  </si>
  <si>
    <t>Количество и стоимость закупки потерь эл/энергии в балансе и сч-фактурах ООО "АЭС Инвест" за 2017 г.</t>
  </si>
  <si>
    <t>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</si>
</sst>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4" fillId="0" borderId="0" xfId="0" applyNumberFormat="1" applyFont="1" applyAlignment="1">
      <alignment/>
    </xf>
    <xf numFmtId="3" fontId="44" fillId="0" borderId="10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4" fontId="44" fillId="0" borderId="10" xfId="0" applyNumberFormat="1" applyFont="1" applyBorder="1" applyAlignment="1">
      <alignment/>
    </xf>
    <xf numFmtId="4" fontId="44" fillId="31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3" fontId="45" fillId="31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4" fontId="46" fillId="0" borderId="0" xfId="0" applyNumberFormat="1" applyFont="1" applyAlignment="1">
      <alignment horizontal="center"/>
    </xf>
    <xf numFmtId="4" fontId="45" fillId="31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45" fillId="31" borderId="11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4" fontId="44" fillId="31" borderId="11" xfId="0" applyNumberFormat="1" applyFont="1" applyFill="1" applyBorder="1" applyAlignment="1">
      <alignment/>
    </xf>
    <xf numFmtId="4" fontId="45" fillId="31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4" fillId="0" borderId="12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4" fillId="0" borderId="14" xfId="0" applyNumberFormat="1" applyFont="1" applyBorder="1" applyAlignment="1">
      <alignment/>
    </xf>
    <xf numFmtId="0" fontId="44" fillId="0" borderId="14" xfId="0" applyFont="1" applyBorder="1" applyAlignment="1">
      <alignment/>
    </xf>
    <xf numFmtId="4" fontId="44" fillId="0" borderId="14" xfId="0" applyNumberFormat="1" applyFont="1" applyBorder="1" applyAlignment="1">
      <alignment/>
    </xf>
    <xf numFmtId="0" fontId="44" fillId="34" borderId="10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4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4" fontId="44" fillId="0" borderId="12" xfId="0" applyNumberFormat="1" applyFont="1" applyFill="1" applyBorder="1" applyAlignment="1">
      <alignment/>
    </xf>
    <xf numFmtId="3" fontId="45" fillId="0" borderId="12" xfId="0" applyNumberFormat="1" applyFont="1" applyFill="1" applyBorder="1" applyAlignment="1">
      <alignment/>
    </xf>
    <xf numFmtId="4" fontId="45" fillId="0" borderId="1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44" fillId="0" borderId="11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3" fontId="45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3.421875" style="6" customWidth="1"/>
    <col min="2" max="2" width="14.28125" style="9" customWidth="1"/>
    <col min="3" max="3" width="14.28125" style="12" customWidth="1"/>
    <col min="4" max="4" width="11.7109375" style="12" bestFit="1" customWidth="1"/>
    <col min="5" max="5" width="12.421875" style="12" bestFit="1" customWidth="1"/>
    <col min="6" max="6" width="16.00390625" style="7" bestFit="1" customWidth="1"/>
    <col min="7" max="7" width="12.421875" style="7" bestFit="1" customWidth="1"/>
    <col min="8" max="9" width="14.28125" style="14" bestFit="1" customWidth="1"/>
    <col min="10" max="10" width="13.421875" style="14" customWidth="1"/>
    <col min="11" max="11" width="14.7109375" style="7" customWidth="1"/>
    <col min="12" max="12" width="14.7109375" style="14" customWidth="1"/>
    <col min="13" max="13" width="12.421875" style="7" bestFit="1" customWidth="1"/>
    <col min="14" max="14" width="12.57421875" style="14" bestFit="1" customWidth="1"/>
    <col min="15" max="15" width="12.421875" style="7" customWidth="1"/>
    <col min="16" max="16384" width="9.140625" style="7" customWidth="1"/>
  </cols>
  <sheetData>
    <row r="1" spans="1:12" ht="18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1"/>
    </row>
    <row r="2" spans="1:12" ht="15.75" thickBot="1">
      <c r="A2" s="36"/>
      <c r="B2" s="37"/>
      <c r="C2" s="38"/>
      <c r="D2" s="38"/>
      <c r="E2" s="38"/>
      <c r="F2" s="39"/>
      <c r="G2" s="39"/>
      <c r="H2" s="40"/>
      <c r="I2" s="40"/>
      <c r="J2" s="40"/>
      <c r="K2" s="39"/>
      <c r="L2" s="40"/>
    </row>
    <row r="3" spans="1:12" ht="15.75" customHeight="1">
      <c r="A3" s="62" t="s">
        <v>0</v>
      </c>
      <c r="B3" s="66" t="s">
        <v>24</v>
      </c>
      <c r="C3" s="66"/>
      <c r="D3" s="66"/>
      <c r="E3" s="66"/>
      <c r="F3" s="54" t="s">
        <v>25</v>
      </c>
      <c r="G3" s="55"/>
      <c r="H3" s="57" t="s">
        <v>26</v>
      </c>
      <c r="I3" s="57"/>
      <c r="J3" s="57"/>
      <c r="K3" s="59" t="s">
        <v>27</v>
      </c>
      <c r="L3" s="51" t="s">
        <v>28</v>
      </c>
    </row>
    <row r="4" spans="1:12" ht="15" customHeight="1">
      <c r="A4" s="63"/>
      <c r="B4" s="67" t="s">
        <v>19</v>
      </c>
      <c r="C4" s="65" t="s">
        <v>20</v>
      </c>
      <c r="D4" s="65"/>
      <c r="E4" s="65"/>
      <c r="F4" s="56"/>
      <c r="G4" s="56"/>
      <c r="H4" s="58"/>
      <c r="I4" s="58"/>
      <c r="J4" s="58"/>
      <c r="K4" s="60"/>
      <c r="L4" s="52"/>
    </row>
    <row r="5" spans="1:12" ht="15" customHeight="1" thickBot="1">
      <c r="A5" s="64"/>
      <c r="B5" s="68"/>
      <c r="C5" s="32" t="s">
        <v>21</v>
      </c>
      <c r="D5" s="33" t="s">
        <v>23</v>
      </c>
      <c r="E5" s="33" t="s">
        <v>22</v>
      </c>
      <c r="F5" s="33" t="s">
        <v>23</v>
      </c>
      <c r="G5" s="33" t="s">
        <v>22</v>
      </c>
      <c r="H5" s="34" t="s">
        <v>21</v>
      </c>
      <c r="I5" s="35" t="s">
        <v>23</v>
      </c>
      <c r="J5" s="35" t="s">
        <v>22</v>
      </c>
      <c r="K5" s="61"/>
      <c r="L5" s="53"/>
    </row>
    <row r="6" spans="1:12" ht="15.75" thickBot="1">
      <c r="A6" s="49"/>
      <c r="B6" s="31"/>
      <c r="C6" s="47"/>
      <c r="D6" s="44"/>
      <c r="E6" s="44"/>
      <c r="F6" s="45"/>
      <c r="G6" s="45"/>
      <c r="H6" s="46"/>
      <c r="I6" s="46"/>
      <c r="J6" s="46"/>
      <c r="K6" s="47"/>
      <c r="L6" s="48"/>
    </row>
    <row r="7" spans="1:15" ht="15">
      <c r="A7" s="25" t="s">
        <v>1</v>
      </c>
      <c r="B7" s="26">
        <v>967145</v>
      </c>
      <c r="C7" s="27">
        <f>D7+E7</f>
        <v>984785</v>
      </c>
      <c r="D7" s="42">
        <v>984785</v>
      </c>
      <c r="E7" s="42"/>
      <c r="F7" s="28">
        <v>1.8637</v>
      </c>
      <c r="G7" s="28"/>
      <c r="H7" s="29">
        <f>I7+J7</f>
        <v>1835343.8044999999</v>
      </c>
      <c r="I7" s="29">
        <f aca="true" t="shared" si="0" ref="I7:J9">D7*F7</f>
        <v>1835343.8044999999</v>
      </c>
      <c r="J7" s="29">
        <f t="shared" si="0"/>
        <v>0</v>
      </c>
      <c r="K7" s="27">
        <f>C7-B7</f>
        <v>17640</v>
      </c>
      <c r="L7" s="30">
        <f>H7-(B7*(H7/C7))</f>
        <v>32875.66799999983</v>
      </c>
      <c r="O7" s="14"/>
    </row>
    <row r="8" spans="1:15" ht="15">
      <c r="A8" s="2" t="s">
        <v>2</v>
      </c>
      <c r="B8" s="10">
        <v>544801</v>
      </c>
      <c r="C8" s="19">
        <f>D8+E8</f>
        <v>559568</v>
      </c>
      <c r="D8" s="43">
        <v>559568</v>
      </c>
      <c r="E8" s="43"/>
      <c r="F8" s="8">
        <v>2.22197</v>
      </c>
      <c r="G8" s="8"/>
      <c r="H8" s="16">
        <f>I8+J8</f>
        <v>1243343.3089599998</v>
      </c>
      <c r="I8" s="16">
        <f t="shared" si="0"/>
        <v>1243343.3089599998</v>
      </c>
      <c r="J8" s="16">
        <f t="shared" si="0"/>
        <v>0</v>
      </c>
      <c r="K8" s="19">
        <f>C8-B8</f>
        <v>14767</v>
      </c>
      <c r="L8" s="22">
        <f>H8-(B8*(H8/C8))</f>
        <v>32811.83098999993</v>
      </c>
      <c r="O8" s="14"/>
    </row>
    <row r="9" spans="1:15" ht="15">
      <c r="A9" s="2" t="s">
        <v>3</v>
      </c>
      <c r="B9" s="10">
        <v>1691902</v>
      </c>
      <c r="C9" s="19">
        <f>D9+E9</f>
        <v>1742155</v>
      </c>
      <c r="D9" s="43">
        <v>1742155</v>
      </c>
      <c r="E9" s="43"/>
      <c r="F9" s="8">
        <v>1.98777</v>
      </c>
      <c r="G9" s="8"/>
      <c r="H9" s="16">
        <f>I9+J9</f>
        <v>3463003.44435</v>
      </c>
      <c r="I9" s="16">
        <f t="shared" si="0"/>
        <v>3463003.44435</v>
      </c>
      <c r="J9" s="16">
        <f t="shared" si="0"/>
        <v>0</v>
      </c>
      <c r="K9" s="19">
        <f>C9-B9</f>
        <v>50253</v>
      </c>
      <c r="L9" s="22">
        <f>H9-(B9*(H9/C9))</f>
        <v>99891.40580999991</v>
      </c>
      <c r="O9" s="14"/>
    </row>
    <row r="10" spans="1:12" ht="15">
      <c r="A10" s="1"/>
      <c r="B10" s="10"/>
      <c r="C10" s="20"/>
      <c r="D10" s="43"/>
      <c r="E10" s="43"/>
      <c r="F10" s="8"/>
      <c r="G10" s="8"/>
      <c r="H10" s="15"/>
      <c r="I10" s="15"/>
      <c r="J10" s="15"/>
      <c r="K10" s="13"/>
      <c r="L10" s="15"/>
    </row>
    <row r="11" spans="1:12" ht="15">
      <c r="A11" s="3" t="s">
        <v>4</v>
      </c>
      <c r="B11" s="11">
        <f>SUM(B7:B9)</f>
        <v>3203848</v>
      </c>
      <c r="C11" s="11">
        <f>SUM(C7:C9)</f>
        <v>3286508</v>
      </c>
      <c r="D11" s="11">
        <f>SUM(D7:D9)</f>
        <v>3286508</v>
      </c>
      <c r="E11" s="11">
        <f>SUM(E7:E9)</f>
        <v>0</v>
      </c>
      <c r="F11" s="8"/>
      <c r="G11" s="8"/>
      <c r="H11" s="17">
        <f>SUM(H7:H9)</f>
        <v>6541690.557809999</v>
      </c>
      <c r="I11" s="17">
        <f>SUM(I7:I9)</f>
        <v>6541690.557809999</v>
      </c>
      <c r="J11" s="17">
        <f>SUM(J7:J9)</f>
        <v>0</v>
      </c>
      <c r="K11" s="11">
        <f>SUM(K7:K9)</f>
        <v>82660</v>
      </c>
      <c r="L11" s="23">
        <f>SUM(L7:L9)</f>
        <v>165578.90479999967</v>
      </c>
    </row>
    <row r="12" spans="1:12" ht="15">
      <c r="A12" s="4"/>
      <c r="B12" s="10"/>
      <c r="C12" s="20"/>
      <c r="D12" s="43"/>
      <c r="E12" s="43"/>
      <c r="F12" s="8"/>
      <c r="G12" s="8"/>
      <c r="H12" s="15"/>
      <c r="I12" s="15"/>
      <c r="J12" s="15"/>
      <c r="K12" s="13"/>
      <c r="L12" s="15"/>
    </row>
    <row r="13" spans="1:15" ht="15">
      <c r="A13" s="2" t="s">
        <v>5</v>
      </c>
      <c r="B13" s="10">
        <v>1498648</v>
      </c>
      <c r="C13" s="19">
        <f>D13+E13</f>
        <v>1523192</v>
      </c>
      <c r="D13" s="43">
        <v>1523192</v>
      </c>
      <c r="E13" s="43"/>
      <c r="F13" s="8">
        <v>2.25827</v>
      </c>
      <c r="G13" s="8"/>
      <c r="H13" s="16">
        <f>I13+J13</f>
        <v>3439778.79784</v>
      </c>
      <c r="I13" s="16">
        <f aca="true" t="shared" si="1" ref="I13:J15">D13*F13</f>
        <v>3439778.79784</v>
      </c>
      <c r="J13" s="16">
        <f t="shared" si="1"/>
        <v>0</v>
      </c>
      <c r="K13" s="19">
        <f>C13-B13</f>
        <v>24544</v>
      </c>
      <c r="L13" s="22">
        <f>H13-(B13*(H13/C13))</f>
        <v>55426.9788800003</v>
      </c>
      <c r="O13" s="14"/>
    </row>
    <row r="14" spans="1:15" ht="15">
      <c r="A14" s="2" t="s">
        <v>6</v>
      </c>
      <c r="B14" s="10">
        <v>1680101</v>
      </c>
      <c r="C14" s="19">
        <f>D14+E14</f>
        <v>1753322</v>
      </c>
      <c r="D14" s="43">
        <v>1627372</v>
      </c>
      <c r="E14" s="43">
        <v>125950</v>
      </c>
      <c r="F14" s="8">
        <v>2.13472</v>
      </c>
      <c r="G14" s="8">
        <v>2.09524</v>
      </c>
      <c r="H14" s="16">
        <f>I14+J14</f>
        <v>3737879.0388400005</v>
      </c>
      <c r="I14" s="16">
        <f>D14*F14+0.005</f>
        <v>3473983.5608400004</v>
      </c>
      <c r="J14" s="16">
        <f t="shared" si="1"/>
        <v>263895.478</v>
      </c>
      <c r="K14" s="19">
        <f>C14-B14</f>
        <v>73221</v>
      </c>
      <c r="L14" s="22">
        <f>H14-(B14*(H14/C14))</f>
        <v>156098.67503111437</v>
      </c>
      <c r="O14" s="14"/>
    </row>
    <row r="15" spans="1:15" ht="15">
      <c r="A15" s="2" t="s">
        <v>7</v>
      </c>
      <c r="B15" s="10">
        <v>1383457</v>
      </c>
      <c r="C15" s="19">
        <f>D15+E15</f>
        <v>1510520</v>
      </c>
      <c r="D15" s="43">
        <v>1423784</v>
      </c>
      <c r="E15" s="43">
        <v>86736</v>
      </c>
      <c r="F15" s="8">
        <v>2.04943</v>
      </c>
      <c r="G15" s="8">
        <v>2.00479</v>
      </c>
      <c r="H15" s="16">
        <f>I15+J15</f>
        <v>3091833.10856</v>
      </c>
      <c r="I15" s="16">
        <f t="shared" si="1"/>
        <v>2917945.64312</v>
      </c>
      <c r="J15" s="16">
        <f t="shared" si="1"/>
        <v>173887.46544</v>
      </c>
      <c r="K15" s="19">
        <f>C15-B15</f>
        <v>127063</v>
      </c>
      <c r="L15" s="22">
        <f>H15-(B15*(H15/C15))</f>
        <v>260081.02525816206</v>
      </c>
      <c r="O15" s="14"/>
    </row>
    <row r="16" spans="1:12" ht="15">
      <c r="A16" s="1"/>
      <c r="B16" s="10"/>
      <c r="C16" s="20"/>
      <c r="D16" s="20"/>
      <c r="E16" s="20"/>
      <c r="F16" s="8"/>
      <c r="G16" s="8"/>
      <c r="H16" s="15"/>
      <c r="I16" s="15"/>
      <c r="J16" s="15"/>
      <c r="K16" s="13"/>
      <c r="L16" s="15"/>
    </row>
    <row r="17" spans="1:12" ht="15">
      <c r="A17" s="3" t="s">
        <v>8</v>
      </c>
      <c r="B17" s="11">
        <f>SUM(B13:B15)</f>
        <v>4562206</v>
      </c>
      <c r="C17" s="11">
        <f>SUM(C13:C15)</f>
        <v>4787034</v>
      </c>
      <c r="D17" s="11">
        <f>SUM(D13:D15)</f>
        <v>4574348</v>
      </c>
      <c r="E17" s="11">
        <f>SUM(E13:E15)</f>
        <v>212686</v>
      </c>
      <c r="F17" s="8"/>
      <c r="G17" s="8"/>
      <c r="H17" s="17">
        <f>SUM(H13:H15)</f>
        <v>10269490.94524</v>
      </c>
      <c r="I17" s="17">
        <f>SUM(I13:I15)</f>
        <v>9831708.0018</v>
      </c>
      <c r="J17" s="17">
        <f>SUM(J13:J15)</f>
        <v>437782.94344</v>
      </c>
      <c r="K17" s="11">
        <f>SUM(K13:K15)</f>
        <v>224828</v>
      </c>
      <c r="L17" s="23">
        <f>SUM(L13:L15)</f>
        <v>471606.67916927673</v>
      </c>
    </row>
    <row r="18" spans="1:12" ht="15">
      <c r="A18" s="4"/>
      <c r="B18" s="10"/>
      <c r="C18" s="10"/>
      <c r="D18" s="10"/>
      <c r="E18" s="10"/>
      <c r="F18" s="8"/>
      <c r="G18" s="8"/>
      <c r="H18" s="18"/>
      <c r="I18" s="18"/>
      <c r="J18" s="18"/>
      <c r="K18" s="10"/>
      <c r="L18" s="24"/>
    </row>
    <row r="19" spans="1:12" ht="15">
      <c r="A19" s="3" t="s">
        <v>9</v>
      </c>
      <c r="B19" s="11">
        <f>B11+B17</f>
        <v>7766054</v>
      </c>
      <c r="C19" s="11">
        <f>C11+C17</f>
        <v>8073542</v>
      </c>
      <c r="D19" s="11">
        <f>D11+D17</f>
        <v>7860856</v>
      </c>
      <c r="E19" s="11">
        <f>E11+E17</f>
        <v>212686</v>
      </c>
      <c r="F19" s="8"/>
      <c r="G19" s="8"/>
      <c r="H19" s="17">
        <f>H11+H17</f>
        <v>16811181.50305</v>
      </c>
      <c r="I19" s="17">
        <f>I11+I17</f>
        <v>16373398.55961</v>
      </c>
      <c r="J19" s="17">
        <f>J11+J17</f>
        <v>437782.94344</v>
      </c>
      <c r="K19" s="11">
        <f>K11+K17</f>
        <v>307488</v>
      </c>
      <c r="L19" s="23">
        <f>L11+L17</f>
        <v>637185.5839692764</v>
      </c>
    </row>
    <row r="20" spans="1:12" ht="15">
      <c r="A20" s="4"/>
      <c r="B20" s="10"/>
      <c r="C20" s="20"/>
      <c r="D20" s="20"/>
      <c r="E20" s="20"/>
      <c r="F20" s="8"/>
      <c r="G20" s="8"/>
      <c r="H20" s="15"/>
      <c r="I20" s="15"/>
      <c r="J20" s="15"/>
      <c r="K20" s="13"/>
      <c r="L20" s="15"/>
    </row>
    <row r="21" spans="1:15" ht="15">
      <c r="A21" s="2" t="s">
        <v>10</v>
      </c>
      <c r="B21" s="10">
        <v>1226644</v>
      </c>
      <c r="C21" s="19">
        <f>D21+E21</f>
        <v>1198255</v>
      </c>
      <c r="D21" s="20">
        <v>1198255</v>
      </c>
      <c r="E21" s="20"/>
      <c r="F21" s="8">
        <v>2.24756</v>
      </c>
      <c r="G21" s="8"/>
      <c r="H21" s="16">
        <f>I21+J21</f>
        <v>2693150.0078</v>
      </c>
      <c r="I21" s="16">
        <f aca="true" t="shared" si="2" ref="I21:J23">D21*F21</f>
        <v>2693150.0078</v>
      </c>
      <c r="J21" s="16">
        <f t="shared" si="2"/>
        <v>0</v>
      </c>
      <c r="K21" s="19">
        <f>C21-B21</f>
        <v>-28389</v>
      </c>
      <c r="L21" s="22">
        <f>H21-(B21*(H21/C21))</f>
        <v>-63805.980840000324</v>
      </c>
      <c r="O21" s="14"/>
    </row>
    <row r="22" spans="1:15" ht="15">
      <c r="A22" s="1" t="s">
        <v>11</v>
      </c>
      <c r="B22" s="10">
        <v>1305602</v>
      </c>
      <c r="C22" s="19">
        <f>D22+E22</f>
        <v>1335614</v>
      </c>
      <c r="D22" s="20">
        <v>1335614</v>
      </c>
      <c r="E22" s="20"/>
      <c r="F22" s="8">
        <v>2.23731</v>
      </c>
      <c r="G22" s="8"/>
      <c r="H22" s="16">
        <f>I22+J22</f>
        <v>2988182.55834</v>
      </c>
      <c r="I22" s="16">
        <f t="shared" si="2"/>
        <v>2988182.55834</v>
      </c>
      <c r="J22" s="16">
        <f t="shared" si="2"/>
        <v>0</v>
      </c>
      <c r="K22" s="19">
        <f>C22-B22</f>
        <v>30012</v>
      </c>
      <c r="L22" s="22">
        <f>H22-(B22*(H22/C22))</f>
        <v>67146.14772000024</v>
      </c>
      <c r="O22" s="14"/>
    </row>
    <row r="23" spans="1:15" ht="15">
      <c r="A23" s="1" t="s">
        <v>12</v>
      </c>
      <c r="B23" s="10">
        <v>1167260</v>
      </c>
      <c r="C23" s="19">
        <f>D23+E23</f>
        <v>1219627</v>
      </c>
      <c r="D23" s="20">
        <v>1219627</v>
      </c>
      <c r="E23" s="20"/>
      <c r="F23" s="8">
        <v>2.43703</v>
      </c>
      <c r="G23" s="8"/>
      <c r="H23" s="16">
        <f>I23+J23</f>
        <v>2972267.58781</v>
      </c>
      <c r="I23" s="16">
        <f t="shared" si="2"/>
        <v>2972267.58781</v>
      </c>
      <c r="J23" s="16">
        <f t="shared" si="2"/>
        <v>0</v>
      </c>
      <c r="K23" s="19">
        <f>C23-B23</f>
        <v>52367</v>
      </c>
      <c r="L23" s="22">
        <f>H23-(B23*(H23/C23))</f>
        <v>127619.9500099998</v>
      </c>
      <c r="O23" s="14"/>
    </row>
    <row r="24" spans="1:12" ht="15">
      <c r="A24" s="1"/>
      <c r="B24" s="10"/>
      <c r="C24" s="20"/>
      <c r="D24" s="20"/>
      <c r="E24" s="20"/>
      <c r="F24" s="8"/>
      <c r="G24" s="8"/>
      <c r="H24" s="15"/>
      <c r="I24" s="15"/>
      <c r="J24" s="15"/>
      <c r="K24" s="13"/>
      <c r="L24" s="15"/>
    </row>
    <row r="25" spans="1:12" ht="15">
      <c r="A25" s="3" t="s">
        <v>13</v>
      </c>
      <c r="B25" s="11">
        <f>SUM(B21:B23)</f>
        <v>3699506</v>
      </c>
      <c r="C25" s="11">
        <f>SUM(C21:C23)</f>
        <v>3753496</v>
      </c>
      <c r="D25" s="11">
        <f>SUM(D21:D23)</f>
        <v>3753496</v>
      </c>
      <c r="E25" s="11">
        <f>SUM(E21:E23)</f>
        <v>0</v>
      </c>
      <c r="F25" s="8"/>
      <c r="G25" s="8"/>
      <c r="H25" s="17">
        <f>SUM(H21:H23)</f>
        <v>8653600.15395</v>
      </c>
      <c r="I25" s="17">
        <f>SUM(I21:I23)</f>
        <v>8653600.15395</v>
      </c>
      <c r="J25" s="17">
        <f>SUM(J21:J23)</f>
        <v>0</v>
      </c>
      <c r="K25" s="11">
        <f>SUM(K21:K23)</f>
        <v>53990</v>
      </c>
      <c r="L25" s="23">
        <f>SUM(L21:L23)</f>
        <v>130960.11688999971</v>
      </c>
    </row>
    <row r="26" spans="1:12" ht="15">
      <c r="A26" s="1"/>
      <c r="B26" s="10"/>
      <c r="C26" s="10"/>
      <c r="D26" s="10"/>
      <c r="E26" s="10"/>
      <c r="F26" s="8"/>
      <c r="G26" s="8"/>
      <c r="H26" s="18"/>
      <c r="I26" s="18"/>
      <c r="J26" s="18"/>
      <c r="K26" s="10"/>
      <c r="L26" s="24"/>
    </row>
    <row r="27" spans="1:12" ht="15">
      <c r="A27" s="3" t="s">
        <v>14</v>
      </c>
      <c r="B27" s="11">
        <f>B19+B25</f>
        <v>11465560</v>
      </c>
      <c r="C27" s="11">
        <f>C19+C25</f>
        <v>11827038</v>
      </c>
      <c r="D27" s="11">
        <f>D19+D25</f>
        <v>11614352</v>
      </c>
      <c r="E27" s="11">
        <f>E19+E25</f>
        <v>212686</v>
      </c>
      <c r="F27" s="8"/>
      <c r="G27" s="8"/>
      <c r="H27" s="17">
        <f>H19+H25</f>
        <v>25464781.656999998</v>
      </c>
      <c r="I27" s="17">
        <f>I19+I25</f>
        <v>25026998.71356</v>
      </c>
      <c r="J27" s="17">
        <f>J19+J25</f>
        <v>437782.94344</v>
      </c>
      <c r="K27" s="11">
        <f>K19+K25</f>
        <v>361478</v>
      </c>
      <c r="L27" s="23">
        <f>L19+L25</f>
        <v>768145.7008592761</v>
      </c>
    </row>
    <row r="28" spans="1:12" ht="15">
      <c r="A28" s="1"/>
      <c r="B28" s="10"/>
      <c r="C28" s="20"/>
      <c r="D28" s="20"/>
      <c r="E28" s="20"/>
      <c r="F28" s="8"/>
      <c r="G28" s="8"/>
      <c r="H28" s="15"/>
      <c r="I28" s="15"/>
      <c r="J28" s="15"/>
      <c r="K28" s="13"/>
      <c r="L28" s="15"/>
    </row>
    <row r="29" spans="1:15" ht="15">
      <c r="A29" s="1" t="s">
        <v>15</v>
      </c>
      <c r="B29" s="10">
        <v>2448766</v>
      </c>
      <c r="C29" s="19">
        <f>D29+E29</f>
        <v>2493945</v>
      </c>
      <c r="D29" s="20">
        <v>1830768</v>
      </c>
      <c r="E29" s="20">
        <v>663177</v>
      </c>
      <c r="F29" s="8">
        <v>2.32986</v>
      </c>
      <c r="G29" s="8">
        <v>2.29525</v>
      </c>
      <c r="H29" s="16">
        <f>I29+J29</f>
        <v>5787590.14173</v>
      </c>
      <c r="I29" s="16">
        <f aca="true" t="shared" si="3" ref="I29:J31">D29*F29</f>
        <v>4265433.13248</v>
      </c>
      <c r="J29" s="16">
        <f t="shared" si="3"/>
        <v>1522157.00925</v>
      </c>
      <c r="K29" s="19">
        <f>C29-B29</f>
        <v>45179</v>
      </c>
      <c r="L29" s="22">
        <f>H29-(B29*(H29/C29))</f>
        <v>104844.94847048353</v>
      </c>
      <c r="O29" s="14"/>
    </row>
    <row r="30" spans="1:15" ht="15">
      <c r="A30" s="1" t="s">
        <v>16</v>
      </c>
      <c r="B30" s="10">
        <v>2022941</v>
      </c>
      <c r="C30" s="19">
        <f>D30+E30</f>
        <v>2081143</v>
      </c>
      <c r="D30" s="20">
        <v>1754770</v>
      </c>
      <c r="E30" s="20">
        <v>326373</v>
      </c>
      <c r="F30" s="8">
        <v>2.28604</v>
      </c>
      <c r="G30" s="8">
        <v>2.24998</v>
      </c>
      <c r="H30" s="16">
        <f>I30+J30</f>
        <v>4745807.133339999</v>
      </c>
      <c r="I30" s="16">
        <f t="shared" si="3"/>
        <v>4011474.4107999997</v>
      </c>
      <c r="J30" s="16">
        <f t="shared" si="3"/>
        <v>734332.72254</v>
      </c>
      <c r="K30" s="19">
        <f>C30-B30</f>
        <v>58202</v>
      </c>
      <c r="L30" s="22">
        <f>H30-(B30*(H30/C30))</f>
        <v>132722.96366691496</v>
      </c>
      <c r="N30" s="7"/>
      <c r="O30" s="14"/>
    </row>
    <row r="31" spans="1:16" ht="15">
      <c r="A31" s="1" t="s">
        <v>17</v>
      </c>
      <c r="B31" s="10">
        <v>3531593</v>
      </c>
      <c r="C31" s="19">
        <f>D31+E31</f>
        <v>3606261</v>
      </c>
      <c r="D31" s="20">
        <v>2034636</v>
      </c>
      <c r="E31" s="20">
        <v>1571625</v>
      </c>
      <c r="F31" s="8">
        <v>2.13067</v>
      </c>
      <c r="G31" s="8">
        <v>2.08948</v>
      </c>
      <c r="H31" s="16">
        <f>I31+J31</f>
        <v>7619016.89612</v>
      </c>
      <c r="I31" s="16">
        <f>D31*F31+0.005</f>
        <v>4335137.89112</v>
      </c>
      <c r="J31" s="16">
        <f t="shared" si="3"/>
        <v>3283879.005</v>
      </c>
      <c r="K31" s="19">
        <f>C31-B31</f>
        <v>74668</v>
      </c>
      <c r="L31" s="22">
        <f>H31-(B31*(H31/C31))</f>
        <v>157752.5180788329</v>
      </c>
      <c r="N31" s="7"/>
      <c r="O31" s="14"/>
      <c r="P31" s="14"/>
    </row>
    <row r="32" spans="1:12" ht="15">
      <c r="A32" s="1"/>
      <c r="B32" s="10"/>
      <c r="C32" s="20"/>
      <c r="D32" s="20"/>
      <c r="E32" s="20"/>
      <c r="F32" s="8"/>
      <c r="G32" s="8"/>
      <c r="H32" s="15"/>
      <c r="I32" s="15"/>
      <c r="J32" s="15"/>
      <c r="K32" s="13"/>
      <c r="L32" s="15"/>
    </row>
    <row r="33" spans="1:12" ht="15">
      <c r="A33" s="3" t="s">
        <v>18</v>
      </c>
      <c r="B33" s="11">
        <f>SUM(B29:B31)</f>
        <v>8003300</v>
      </c>
      <c r="C33" s="11">
        <f>SUM(C29:C31)</f>
        <v>8181349</v>
      </c>
      <c r="D33" s="11">
        <f>SUM(D29:D31)</f>
        <v>5620174</v>
      </c>
      <c r="E33" s="11">
        <f>SUM(E29:E31)</f>
        <v>2561175</v>
      </c>
      <c r="F33" s="8"/>
      <c r="G33" s="8"/>
      <c r="H33" s="17">
        <f>SUM(H29:H31)</f>
        <v>18152414.17119</v>
      </c>
      <c r="I33" s="17">
        <f>SUM(I29:I31)</f>
        <v>12612045.4344</v>
      </c>
      <c r="J33" s="17">
        <f>SUM(J29:J31)</f>
        <v>5540368.7367899995</v>
      </c>
      <c r="K33" s="11">
        <f>SUM(K29:K31)</f>
        <v>178049</v>
      </c>
      <c r="L33" s="23">
        <f>SUM(L29:L31)</f>
        <v>395320.4302162314</v>
      </c>
    </row>
    <row r="34" spans="1:12" ht="15">
      <c r="A34" s="1"/>
      <c r="B34" s="10"/>
      <c r="C34" s="10"/>
      <c r="D34" s="10"/>
      <c r="E34" s="10"/>
      <c r="F34" s="8"/>
      <c r="G34" s="8"/>
      <c r="H34" s="18"/>
      <c r="I34" s="18"/>
      <c r="J34" s="18"/>
      <c r="K34" s="10"/>
      <c r="L34" s="24"/>
    </row>
    <row r="35" spans="1:15" ht="15">
      <c r="A35" s="5" t="s">
        <v>30</v>
      </c>
      <c r="B35" s="11">
        <f>B27+B33</f>
        <v>19468860</v>
      </c>
      <c r="C35" s="11">
        <f>C27+C33</f>
        <v>20008387</v>
      </c>
      <c r="D35" s="11">
        <f>D27+D33</f>
        <v>17234526</v>
      </c>
      <c r="E35" s="11">
        <f>E27+E33</f>
        <v>2773861</v>
      </c>
      <c r="F35" s="41">
        <f>H35/C35</f>
        <v>2.1799456312090526</v>
      </c>
      <c r="G35" s="41">
        <f>J35/E35</f>
        <v>2.155173485704583</v>
      </c>
      <c r="H35" s="17">
        <f>H27+H33</f>
        <v>43617195.82819</v>
      </c>
      <c r="I35" s="17">
        <f>I27+I33</f>
        <v>37639044.14796</v>
      </c>
      <c r="J35" s="17">
        <f>J27+J33</f>
        <v>5978151.680229999</v>
      </c>
      <c r="K35" s="11">
        <f>K27+K33</f>
        <v>539527</v>
      </c>
      <c r="L35" s="23">
        <f>L27+L33</f>
        <v>1163466.1310755075</v>
      </c>
      <c r="O35" s="14"/>
    </row>
  </sheetData>
  <sheetProtection/>
  <mergeCells count="9">
    <mergeCell ref="A1:K1"/>
    <mergeCell ref="L3:L5"/>
    <mergeCell ref="F3:G4"/>
    <mergeCell ref="H3:J4"/>
    <mergeCell ref="K3:K5"/>
    <mergeCell ref="A3:A5"/>
    <mergeCell ref="C4:E4"/>
    <mergeCell ref="B3:E3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dcterms:created xsi:type="dcterms:W3CDTF">2015-05-13T05:11:53Z</dcterms:created>
  <dcterms:modified xsi:type="dcterms:W3CDTF">2018-02-08T10:00:51Z</dcterms:modified>
  <cp:category/>
  <cp:version/>
  <cp:contentType/>
  <cp:contentStatus/>
</cp:coreProperties>
</file>