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480" windowHeight="10920" activeTab="1"/>
  </bookViews>
  <sheets>
    <sheet name="Контр.замеры" sheetId="1" r:id="rId1"/>
    <sheet name="ММПКХ" sheetId="2" r:id="rId2"/>
  </sheets>
  <definedNames/>
  <calcPr fullCalcOnLoad="1"/>
</workbook>
</file>

<file path=xl/sharedStrings.xml><?xml version="1.0" encoding="utf-8"?>
<sst xmlns="http://schemas.openxmlformats.org/spreadsheetml/2006/main" count="669" uniqueCount="130">
  <si>
    <t>0.00</t>
  </si>
  <si>
    <t>1.00</t>
  </si>
  <si>
    <t>2.00</t>
  </si>
  <si>
    <t>3.00</t>
  </si>
  <si>
    <t>4.00</t>
  </si>
  <si>
    <t>5.00</t>
  </si>
  <si>
    <t>6.00</t>
  </si>
  <si>
    <t>7.00</t>
  </si>
  <si>
    <t>8.00</t>
  </si>
  <si>
    <t>9.00</t>
  </si>
  <si>
    <t>10.00</t>
  </si>
  <si>
    <t>11.00</t>
  </si>
  <si>
    <t>12.00</t>
  </si>
  <si>
    <t>13.00</t>
  </si>
  <si>
    <t>14.00</t>
  </si>
  <si>
    <t>15.00</t>
  </si>
  <si>
    <t>16.00</t>
  </si>
  <si>
    <t>17.00</t>
  </si>
  <si>
    <t>18.00</t>
  </si>
  <si>
    <t>19.00</t>
  </si>
  <si>
    <t>20.00</t>
  </si>
  <si>
    <t>21.00</t>
  </si>
  <si>
    <t>22.00</t>
  </si>
  <si>
    <t>23.00</t>
  </si>
  <si>
    <t>часы</t>
  </si>
  <si>
    <t>яч.3102</t>
  </si>
  <si>
    <t>яч.3108</t>
  </si>
  <si>
    <t>яч.3203</t>
  </si>
  <si>
    <t>яч.3204</t>
  </si>
  <si>
    <t>Контрольные замеры нагрузок по ПС Озёрская 110кВ/6кВ</t>
  </si>
  <si>
    <t>Дата:</t>
  </si>
  <si>
    <t>Т-1 110</t>
  </si>
  <si>
    <t>Т-2 110</t>
  </si>
  <si>
    <t>яч.3303</t>
  </si>
  <si>
    <t>яч.3405</t>
  </si>
  <si>
    <t xml:space="preserve">1С  </t>
  </si>
  <si>
    <t xml:space="preserve">2С  </t>
  </si>
  <si>
    <t xml:space="preserve">3С  </t>
  </si>
  <si>
    <t xml:space="preserve">4С  </t>
  </si>
  <si>
    <t>Нагрузка, А (расчет по фидерам 6кВ)</t>
  </si>
  <si>
    <t>Нагрузка, А   расчет по вторичным токам</t>
  </si>
  <si>
    <t>Нагрузка, А (вторичные токи по эл.счетчикам)</t>
  </si>
  <si>
    <t>декабрь 2019г</t>
  </si>
  <si>
    <t>Контрольный замер нагрузок по п/ст Озерская 110\6кВ</t>
  </si>
  <si>
    <t>Трансформаторы</t>
  </si>
  <si>
    <t>Наименован.</t>
  </si>
  <si>
    <t>Полож.</t>
  </si>
  <si>
    <t>Класс</t>
  </si>
  <si>
    <t>Время 00-00 час</t>
  </si>
  <si>
    <t>Время 01-00 час</t>
  </si>
  <si>
    <t>Время 02-00час</t>
  </si>
  <si>
    <t>Время 03-00 час</t>
  </si>
  <si>
    <t>Время 04-00 час</t>
  </si>
  <si>
    <t>Время 05-00 час</t>
  </si>
  <si>
    <t>номер, мощн.</t>
  </si>
  <si>
    <t>анцапф</t>
  </si>
  <si>
    <t>напряж.</t>
  </si>
  <si>
    <t>U</t>
  </si>
  <si>
    <t>I</t>
  </si>
  <si>
    <t>P</t>
  </si>
  <si>
    <t>Q</t>
  </si>
  <si>
    <t>МВа</t>
  </si>
  <si>
    <t>кВ</t>
  </si>
  <si>
    <t>А</t>
  </si>
  <si>
    <t>МВт</t>
  </si>
  <si>
    <t>МВар</t>
  </si>
  <si>
    <t>Т-1, 25</t>
  </si>
  <si>
    <t>Т-2, 25</t>
  </si>
  <si>
    <t>ИТОГО:</t>
  </si>
  <si>
    <t>ЛЭП и фидера</t>
  </si>
  <si>
    <t>Наименование,</t>
  </si>
  <si>
    <t>номер.</t>
  </si>
  <si>
    <t>ВЛ-Стройка 2</t>
  </si>
  <si>
    <t>ВЛ-Стройка 4</t>
  </si>
  <si>
    <t>Напряжение на шинах</t>
  </si>
  <si>
    <t>Время 06-00час</t>
  </si>
  <si>
    <t>Время 07-00 час</t>
  </si>
  <si>
    <t>Время 08-00 час</t>
  </si>
  <si>
    <t>Время 09-00 час</t>
  </si>
  <si>
    <t>Время 10-00 час</t>
  </si>
  <si>
    <t>Время 11-00 час</t>
  </si>
  <si>
    <t>Время 12-00 час</t>
  </si>
  <si>
    <t>Время 13-00 час</t>
  </si>
  <si>
    <t>Время 14-00час</t>
  </si>
  <si>
    <t>Время 15-00 час</t>
  </si>
  <si>
    <t>Время 16-00 час</t>
  </si>
  <si>
    <t>Время 17-00 час</t>
  </si>
  <si>
    <t>Время 18-00час</t>
  </si>
  <si>
    <t>Время 19-00 час</t>
  </si>
  <si>
    <t>Время 20-00 час</t>
  </si>
  <si>
    <t>Время 21-00 час</t>
  </si>
  <si>
    <t>Время 22-00час</t>
  </si>
  <si>
    <t>Время 23-00 час</t>
  </si>
  <si>
    <t xml:space="preserve">Примечание:     + направление потока к шинам п/ст.    </t>
  </si>
  <si>
    <t xml:space="preserve">                         - направление потока от шин п/ст.    </t>
  </si>
  <si>
    <t>Замеры провели:</t>
  </si>
  <si>
    <t>Форма для заполнения контрольных замеров по ПС 110кВ "ММПКХ район городских эл.сетей"</t>
  </si>
  <si>
    <t>Ф-3102</t>
  </si>
  <si>
    <t>Ф-3108</t>
  </si>
  <si>
    <t>Ф-3303</t>
  </si>
  <si>
    <t>Ф-3203</t>
  </si>
  <si>
    <t>Ф-3204</t>
  </si>
  <si>
    <t>Ф-3405</t>
  </si>
  <si>
    <t>Стройка 2</t>
  </si>
  <si>
    <t>Стройка 4</t>
  </si>
  <si>
    <t>1С - 6кВ</t>
  </si>
  <si>
    <t>2С - 6кВ</t>
  </si>
  <si>
    <t>3С - 6кВ</t>
  </si>
  <si>
    <t>4С - 6кВ</t>
  </si>
  <si>
    <t>подпись</t>
  </si>
  <si>
    <t>ФИО</t>
  </si>
  <si>
    <t xml:space="preserve"> декабря  2019 года.</t>
  </si>
  <si>
    <t>с 00-00 до 23-00</t>
  </si>
  <si>
    <t>с 0-00 ч. до 07-00</t>
  </si>
  <si>
    <t xml:space="preserve"> с 08-00 ч. до 23-00</t>
  </si>
  <si>
    <t>( Шкулев А.А.                            )</t>
  </si>
  <si>
    <t>(  Спицин С.А.                          )</t>
  </si>
  <si>
    <t>Таблицы заполнил</t>
  </si>
  <si>
    <t>(  Мировой А.Е.                         )</t>
  </si>
  <si>
    <t>( Шкулев А.А.                         )</t>
  </si>
  <si>
    <t>(  Спицин С.А.                       )</t>
  </si>
  <si>
    <t xml:space="preserve"> с 0-00  до 07-00</t>
  </si>
  <si>
    <t xml:space="preserve"> с 8-00  до 23-00</t>
  </si>
  <si>
    <t>Таблицы заполнил:</t>
  </si>
  <si>
    <t>(  Мировой А.Е.                      )</t>
  </si>
  <si>
    <t>( Шкулев А.А.                        )</t>
  </si>
  <si>
    <t>с 08-00 ч. до 23-00</t>
  </si>
  <si>
    <t>(  Спицин С.А.                      )</t>
  </si>
  <si>
    <t>(  Мировой А.Е.                     )</t>
  </si>
  <si>
    <t>18 декабря 2019г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</si>
</sst>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#,##0.0&quot;р.&quot;"/>
    <numFmt numFmtId="180" formatCode="#,##0&quot;р.&quot;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2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b/>
      <sz val="11"/>
      <name val="Arial"/>
      <family val="2"/>
    </font>
    <font>
      <b/>
      <sz val="11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 diagonalDown="1">
      <left style="medium"/>
      <right style="thin"/>
      <top style="medium"/>
      <bottom style="thin"/>
      <diagonal style="medium"/>
    </border>
    <border>
      <left>
        <color indexed="63"/>
      </left>
      <right>
        <color indexed="63"/>
      </right>
      <top style="thin"/>
      <bottom>
        <color indexed="63"/>
      </bottom>
    </border>
    <border diagonalUp="1" diagonalDown="1">
      <left style="medium"/>
      <right style="thin"/>
      <top style="thin"/>
      <bottom style="thin"/>
      <diagonal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 diagonalUp="1" diagonalDown="1">
      <left style="medium"/>
      <right style="thin"/>
      <top style="thin"/>
      <bottom style="medium"/>
      <diagonal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 diagonalUp="1" diagonalDown="1">
      <left>
        <color indexed="63"/>
      </left>
      <right style="thin"/>
      <top style="thin"/>
      <bottom style="medium"/>
      <diagonal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right"/>
    </xf>
    <xf numFmtId="176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 vertical="center"/>
    </xf>
    <xf numFmtId="2" fontId="0" fillId="0" borderId="17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177" fontId="0" fillId="0" borderId="31" xfId="0" applyNumberForma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2" fontId="0" fillId="0" borderId="34" xfId="0" applyNumberFormat="1" applyFill="1" applyBorder="1" applyAlignment="1">
      <alignment horizontal="center"/>
    </xf>
    <xf numFmtId="177" fontId="0" fillId="0" borderId="35" xfId="0" applyNumberFormat="1" applyFill="1" applyBorder="1" applyAlignment="1">
      <alignment horizontal="center"/>
    </xf>
    <xf numFmtId="2" fontId="0" fillId="0" borderId="36" xfId="0" applyNumberFormat="1" applyFill="1" applyBorder="1" applyAlignment="1">
      <alignment horizontal="center"/>
    </xf>
    <xf numFmtId="177" fontId="0" fillId="0" borderId="19" xfId="0" applyNumberFormat="1" applyFill="1" applyBorder="1" applyAlignment="1">
      <alignment horizontal="center"/>
    </xf>
    <xf numFmtId="2" fontId="0" fillId="0" borderId="22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0" fillId="0" borderId="37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77" fontId="0" fillId="0" borderId="36" xfId="0" applyNumberForma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177" fontId="0" fillId="0" borderId="38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2" fontId="0" fillId="0" borderId="39" xfId="0" applyNumberForma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2" fontId="0" fillId="0" borderId="49" xfId="0" applyNumberFormat="1" applyFill="1" applyBorder="1" applyAlignment="1">
      <alignment horizontal="center"/>
    </xf>
    <xf numFmtId="2" fontId="0" fillId="0" borderId="41" xfId="0" applyNumberForma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0" xfId="0" applyAlignment="1">
      <alignment horizontal="center"/>
    </xf>
    <xf numFmtId="1" fontId="0" fillId="0" borderId="38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8" fillId="0" borderId="39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vertical="top"/>
    </xf>
    <xf numFmtId="0" fontId="5" fillId="0" borderId="39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55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53" xfId="0" applyNumberFormat="1" applyFill="1" applyBorder="1" applyAlignment="1">
      <alignment horizontal="center"/>
    </xf>
    <xf numFmtId="2" fontId="0" fillId="0" borderId="51" xfId="0" applyNumberFormat="1" applyFill="1" applyBorder="1" applyAlignment="1">
      <alignment horizontal="center"/>
    </xf>
    <xf numFmtId="2" fontId="0" fillId="0" borderId="57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58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37" xfId="0" applyNumberFormat="1" applyFon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0" fillId="0" borderId="47" xfId="0" applyNumberFormat="1" applyFill="1" applyBorder="1" applyAlignment="1">
      <alignment horizontal="center"/>
    </xf>
    <xf numFmtId="2" fontId="0" fillId="0" borderId="30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2" fontId="0" fillId="0" borderId="29" xfId="0" applyNumberFormat="1" applyFill="1" applyBorder="1" applyAlignment="1">
      <alignment horizontal="center"/>
    </xf>
    <xf numFmtId="2" fontId="0" fillId="0" borderId="50" xfId="0" applyNumberFormat="1" applyFill="1" applyBorder="1" applyAlignment="1">
      <alignment horizontal="center"/>
    </xf>
    <xf numFmtId="2" fontId="0" fillId="0" borderId="27" xfId="0" applyNumberFormat="1" applyFill="1" applyBorder="1" applyAlignment="1">
      <alignment horizontal="center"/>
    </xf>
    <xf numFmtId="177" fontId="0" fillId="0" borderId="61" xfId="0" applyNumberFormat="1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177" fontId="0" fillId="0" borderId="13" xfId="0" applyNumberFormat="1" applyFill="1" applyBorder="1" applyAlignment="1">
      <alignment horizontal="center"/>
    </xf>
    <xf numFmtId="177" fontId="0" fillId="0" borderId="62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1" fontId="0" fillId="0" borderId="22" xfId="0" applyNumberFormat="1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177" fontId="3" fillId="0" borderId="17" xfId="0" applyNumberFormat="1" applyFont="1" applyFill="1" applyBorder="1" applyAlignment="1">
      <alignment horizontal="center"/>
    </xf>
    <xf numFmtId="177" fontId="3" fillId="0" borderId="12" xfId="0" applyNumberFormat="1" applyFont="1" applyFill="1" applyBorder="1" applyAlignment="1">
      <alignment horizontal="center"/>
    </xf>
    <xf numFmtId="177" fontId="3" fillId="0" borderId="16" xfId="0" applyNumberFormat="1" applyFont="1" applyFill="1" applyBorder="1" applyAlignment="1">
      <alignment horizontal="center"/>
    </xf>
    <xf numFmtId="177" fontId="3" fillId="0" borderId="62" xfId="0" applyNumberFormat="1" applyFont="1" applyFill="1" applyBorder="1" applyAlignment="1">
      <alignment horizontal="center"/>
    </xf>
    <xf numFmtId="177" fontId="3" fillId="0" borderId="13" xfId="0" applyNumberFormat="1" applyFont="1" applyFill="1" applyBorder="1" applyAlignment="1">
      <alignment horizontal="center"/>
    </xf>
    <xf numFmtId="177" fontId="3" fillId="0" borderId="14" xfId="0" applyNumberFormat="1" applyFont="1" applyFill="1" applyBorder="1" applyAlignment="1">
      <alignment horizontal="center"/>
    </xf>
    <xf numFmtId="177" fontId="3" fillId="0" borderId="0" xfId="0" applyNumberFormat="1" applyFont="1" applyFill="1" applyAlignment="1">
      <alignment horizontal="center"/>
    </xf>
    <xf numFmtId="177" fontId="3" fillId="0" borderId="66" xfId="0" applyNumberFormat="1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center"/>
    </xf>
    <xf numFmtId="177" fontId="3" fillId="0" borderId="39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9" fillId="0" borderId="41" xfId="0" applyFont="1" applyBorder="1" applyAlignment="1">
      <alignment horizontal="center" vertical="top"/>
    </xf>
    <xf numFmtId="0" fontId="5" fillId="0" borderId="41" xfId="0" applyFont="1" applyBorder="1" applyAlignment="1">
      <alignment horizontal="center" vertical="top"/>
    </xf>
    <xf numFmtId="0" fontId="8" fillId="0" borderId="39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41" xfId="0" applyBorder="1" applyAlignment="1">
      <alignment horizontal="center" vertical="top"/>
    </xf>
    <xf numFmtId="0" fontId="0" fillId="0" borderId="50" xfId="0" applyBorder="1" applyAlignment="1">
      <alignment horizontal="center" vertical="center" textRotation="255"/>
    </xf>
    <xf numFmtId="0" fontId="0" fillId="0" borderId="50" xfId="0" applyBorder="1" applyAlignment="1">
      <alignment horizontal="center"/>
    </xf>
    <xf numFmtId="0" fontId="0" fillId="0" borderId="67" xfId="0" applyFill="1" applyBorder="1" applyAlignment="1">
      <alignment horizontal="center" vertical="top"/>
    </xf>
    <xf numFmtId="0" fontId="0" fillId="0" borderId="68" xfId="0" applyFill="1" applyBorder="1" applyAlignment="1">
      <alignment horizontal="center" vertical="top"/>
    </xf>
    <xf numFmtId="0" fontId="0" fillId="0" borderId="69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44" xfId="0" applyFill="1" applyBorder="1" applyAlignment="1">
      <alignment horizontal="center" vertical="top"/>
    </xf>
    <xf numFmtId="0" fontId="0" fillId="0" borderId="45" xfId="0" applyFill="1" applyBorder="1" applyAlignment="1">
      <alignment horizontal="center" vertical="top"/>
    </xf>
    <xf numFmtId="0" fontId="0" fillId="0" borderId="67" xfId="0" applyFill="1" applyBorder="1" applyAlignment="1">
      <alignment horizontal="center" vertical="center" wrapText="1"/>
    </xf>
    <xf numFmtId="0" fontId="0" fillId="0" borderId="68" xfId="0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center" wrapText="1"/>
    </xf>
    <xf numFmtId="0" fontId="0" fillId="0" borderId="71" xfId="0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2" xfId="0" applyFill="1" applyBorder="1" applyAlignment="1">
      <alignment horizontal="center" vertical="top"/>
    </xf>
    <xf numFmtId="0" fontId="0" fillId="0" borderId="72" xfId="0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0" fillId="0" borderId="73" xfId="0" applyFill="1" applyBorder="1" applyAlignment="1">
      <alignment horizontal="center" vertical="top"/>
    </xf>
    <xf numFmtId="0" fontId="0" fillId="0" borderId="73" xfId="0" applyFill="1" applyBorder="1" applyAlignment="1">
      <alignment horizontal="center"/>
    </xf>
    <xf numFmtId="0" fontId="0" fillId="0" borderId="54" xfId="0" applyFill="1" applyBorder="1" applyAlignment="1">
      <alignment horizontal="center" vertical="top"/>
    </xf>
    <xf numFmtId="0" fontId="0" fillId="0" borderId="33" xfId="0" applyFill="1" applyBorder="1" applyAlignment="1">
      <alignment horizontal="center" vertical="top"/>
    </xf>
    <xf numFmtId="0" fontId="0" fillId="0" borderId="33" xfId="0" applyFill="1" applyBorder="1" applyAlignment="1">
      <alignment horizontal="center"/>
    </xf>
    <xf numFmtId="0" fontId="0" fillId="0" borderId="36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0" fillId="0" borderId="12" xfId="0" applyFill="1" applyBorder="1" applyAlignment="1">
      <alignment horizontal="center"/>
    </xf>
    <xf numFmtId="0" fontId="0" fillId="0" borderId="59" xfId="0" applyFill="1" applyBorder="1" applyAlignment="1">
      <alignment horizontal="center" vertical="top"/>
    </xf>
    <xf numFmtId="0" fontId="0" fillId="0" borderId="52" xfId="0" applyFill="1" applyBorder="1" applyAlignment="1">
      <alignment horizontal="center" vertical="top"/>
    </xf>
    <xf numFmtId="0" fontId="0" fillId="0" borderId="52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75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79"/>
  <sheetViews>
    <sheetView zoomScalePageLayoutView="0" workbookViewId="0" topLeftCell="A64">
      <selection activeCell="P38" sqref="P38"/>
    </sheetView>
  </sheetViews>
  <sheetFormatPr defaultColWidth="9.00390625" defaultRowHeight="12.75"/>
  <cols>
    <col min="1" max="1" width="6.50390625" style="0" customWidth="1"/>
    <col min="2" max="3" width="7.50390625" style="0" customWidth="1"/>
    <col min="4" max="4" width="8.125" style="0" customWidth="1"/>
    <col min="5" max="5" width="8.00390625" style="0" customWidth="1"/>
    <col min="6" max="6" width="7.375" style="0" customWidth="1"/>
    <col min="7" max="7" width="7.875" style="0" customWidth="1"/>
    <col min="8" max="8" width="7.50390625" style="0" customWidth="1"/>
    <col min="9" max="9" width="7.875" style="0" customWidth="1"/>
    <col min="10" max="10" width="10.125" style="0" customWidth="1"/>
    <col min="11" max="11" width="10.50390625" style="0" customWidth="1"/>
    <col min="12" max="16" width="9.00390625" style="0" customWidth="1"/>
  </cols>
  <sheetData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1"/>
      <c r="B3" s="1"/>
      <c r="C3" s="1"/>
      <c r="D3" s="1"/>
      <c r="E3" s="1"/>
      <c r="F3" s="1" t="s">
        <v>29</v>
      </c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1"/>
      <c r="B4" s="1"/>
      <c r="C4" s="1"/>
      <c r="D4" s="1"/>
      <c r="E4" s="1"/>
      <c r="F4" s="1"/>
      <c r="G4" s="1"/>
      <c r="H4" s="1"/>
      <c r="I4" s="1" t="s">
        <v>42</v>
      </c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2.75">
      <c r="A7" s="2"/>
      <c r="B7" s="147" t="s">
        <v>40</v>
      </c>
      <c r="C7" s="148"/>
      <c r="D7" s="148"/>
      <c r="E7" s="148"/>
      <c r="F7" s="148"/>
      <c r="G7" s="148"/>
      <c r="H7" s="148"/>
      <c r="I7" s="148"/>
      <c r="J7" s="148"/>
      <c r="K7" s="149"/>
      <c r="L7" s="3" t="s">
        <v>39</v>
      </c>
      <c r="M7" s="4"/>
      <c r="N7" s="4"/>
      <c r="O7" s="5"/>
    </row>
    <row r="8" spans="1:15" ht="12.75">
      <c r="A8" s="6" t="s">
        <v>24</v>
      </c>
      <c r="B8" s="2" t="s">
        <v>25</v>
      </c>
      <c r="C8" s="7" t="s">
        <v>26</v>
      </c>
      <c r="D8" s="2" t="s">
        <v>33</v>
      </c>
      <c r="E8" s="2" t="s">
        <v>27</v>
      </c>
      <c r="F8" s="11" t="s">
        <v>28</v>
      </c>
      <c r="G8" s="11" t="s">
        <v>34</v>
      </c>
      <c r="H8" s="2" t="s">
        <v>31</v>
      </c>
      <c r="I8" s="8" t="s">
        <v>32</v>
      </c>
      <c r="J8" s="2" t="s">
        <v>103</v>
      </c>
      <c r="K8" s="8" t="s">
        <v>104</v>
      </c>
      <c r="L8" s="2" t="s">
        <v>35</v>
      </c>
      <c r="M8" s="9" t="s">
        <v>36</v>
      </c>
      <c r="N8" s="2" t="s">
        <v>37</v>
      </c>
      <c r="O8" s="2" t="s">
        <v>38</v>
      </c>
    </row>
    <row r="9" spans="1:15" ht="12.75">
      <c r="A9" s="11" t="s">
        <v>0</v>
      </c>
      <c r="B9" s="127">
        <f aca="true" t="shared" si="0" ref="B9:B32">120*B49</f>
        <v>8.4</v>
      </c>
      <c r="C9" s="128">
        <f aca="true" t="shared" si="1" ref="C9:C32">60*C49</f>
        <v>70.19999999999999</v>
      </c>
      <c r="D9" s="127">
        <f aca="true" t="shared" si="2" ref="D9:D32">60*D49</f>
        <v>8.4</v>
      </c>
      <c r="E9" s="128">
        <f aca="true" t="shared" si="3" ref="E9:F32">120*E49</f>
        <v>68.39999999999999</v>
      </c>
      <c r="F9" s="129">
        <f t="shared" si="3"/>
        <v>121.2</v>
      </c>
      <c r="G9" s="130">
        <f aca="true" t="shared" si="4" ref="G9:G32">60*G49</f>
        <v>14.040000000000001</v>
      </c>
      <c r="H9" s="131">
        <f aca="true" t="shared" si="5" ref="H9:K32">120*H49</f>
        <v>4.8</v>
      </c>
      <c r="I9" s="128">
        <f t="shared" si="5"/>
        <v>10.799999999999999</v>
      </c>
      <c r="J9" s="127">
        <f t="shared" si="5"/>
        <v>19.2</v>
      </c>
      <c r="K9" s="128">
        <f t="shared" si="5"/>
        <v>33.6</v>
      </c>
      <c r="L9" s="127">
        <f aca="true" t="shared" si="6" ref="L9:L32">B9+C9</f>
        <v>78.6</v>
      </c>
      <c r="M9" s="128">
        <f aca="true" t="shared" si="7" ref="M9:M32">E9+F9</f>
        <v>189.6</v>
      </c>
      <c r="N9" s="127">
        <f aca="true" t="shared" si="8" ref="N9:N32">D9</f>
        <v>8.4</v>
      </c>
      <c r="O9" s="127">
        <f aca="true" t="shared" si="9" ref="O9:O32">G9</f>
        <v>14.040000000000001</v>
      </c>
    </row>
    <row r="10" spans="1:15" ht="12.75">
      <c r="A10" s="6" t="s">
        <v>1</v>
      </c>
      <c r="B10" s="127">
        <f t="shared" si="0"/>
        <v>7.199999999999999</v>
      </c>
      <c r="C10" s="128">
        <f t="shared" si="1"/>
        <v>69.6</v>
      </c>
      <c r="D10" s="132">
        <f t="shared" si="2"/>
        <v>10.200000000000001</v>
      </c>
      <c r="E10" s="133">
        <f t="shared" si="3"/>
        <v>44.4</v>
      </c>
      <c r="F10" s="132">
        <f t="shared" si="3"/>
        <v>96</v>
      </c>
      <c r="G10" s="134">
        <f t="shared" si="4"/>
        <v>12.84</v>
      </c>
      <c r="H10" s="134">
        <f t="shared" si="5"/>
        <v>4.8</v>
      </c>
      <c r="I10" s="133">
        <f t="shared" si="5"/>
        <v>9.6</v>
      </c>
      <c r="J10" s="132">
        <f t="shared" si="5"/>
        <v>20.400000000000002</v>
      </c>
      <c r="K10" s="133">
        <f t="shared" si="5"/>
        <v>33.6</v>
      </c>
      <c r="L10" s="132">
        <f t="shared" si="6"/>
        <v>76.8</v>
      </c>
      <c r="M10" s="133">
        <f t="shared" si="7"/>
        <v>140.4</v>
      </c>
      <c r="N10" s="132">
        <f t="shared" si="8"/>
        <v>10.200000000000001</v>
      </c>
      <c r="O10" s="134">
        <f t="shared" si="9"/>
        <v>12.84</v>
      </c>
    </row>
    <row r="11" spans="1:15" ht="12.75">
      <c r="A11" s="11" t="s">
        <v>2</v>
      </c>
      <c r="B11" s="127">
        <f t="shared" si="0"/>
        <v>6</v>
      </c>
      <c r="C11" s="128">
        <f t="shared" si="1"/>
        <v>69.6</v>
      </c>
      <c r="D11" s="127">
        <f t="shared" si="2"/>
        <v>9.12</v>
      </c>
      <c r="E11" s="128">
        <f t="shared" si="3"/>
        <v>36</v>
      </c>
      <c r="F11" s="127">
        <f t="shared" si="3"/>
        <v>84</v>
      </c>
      <c r="G11" s="131">
        <f t="shared" si="4"/>
        <v>12.84</v>
      </c>
      <c r="H11" s="131">
        <f t="shared" si="5"/>
        <v>4.8</v>
      </c>
      <c r="I11" s="128">
        <f t="shared" si="5"/>
        <v>9.6</v>
      </c>
      <c r="J11" s="127">
        <f t="shared" si="5"/>
        <v>20.400000000000002</v>
      </c>
      <c r="K11" s="128">
        <f t="shared" si="5"/>
        <v>33.6</v>
      </c>
      <c r="L11" s="127">
        <f t="shared" si="6"/>
        <v>75.6</v>
      </c>
      <c r="M11" s="128">
        <f t="shared" si="7"/>
        <v>120</v>
      </c>
      <c r="N11" s="127">
        <f t="shared" si="8"/>
        <v>9.12</v>
      </c>
      <c r="O11" s="131">
        <f t="shared" si="9"/>
        <v>12.84</v>
      </c>
    </row>
    <row r="12" spans="1:15" ht="12.75">
      <c r="A12" s="8" t="s">
        <v>3</v>
      </c>
      <c r="B12" s="132">
        <f t="shared" si="0"/>
        <v>6</v>
      </c>
      <c r="C12" s="133">
        <f t="shared" si="1"/>
        <v>69</v>
      </c>
      <c r="D12" s="132">
        <f t="shared" si="2"/>
        <v>8.639999999999999</v>
      </c>
      <c r="E12" s="133">
        <f t="shared" si="3"/>
        <v>36</v>
      </c>
      <c r="F12" s="132">
        <f t="shared" si="3"/>
        <v>66</v>
      </c>
      <c r="G12" s="134">
        <f t="shared" si="4"/>
        <v>12.6</v>
      </c>
      <c r="H12" s="134">
        <f t="shared" si="5"/>
        <v>4.8</v>
      </c>
      <c r="I12" s="133">
        <f t="shared" si="5"/>
        <v>9.6</v>
      </c>
      <c r="J12" s="132">
        <f t="shared" si="5"/>
        <v>16.8</v>
      </c>
      <c r="K12" s="133">
        <f t="shared" si="5"/>
        <v>30</v>
      </c>
      <c r="L12" s="132">
        <f t="shared" si="6"/>
        <v>75</v>
      </c>
      <c r="M12" s="133">
        <f t="shared" si="7"/>
        <v>102</v>
      </c>
      <c r="N12" s="132">
        <f t="shared" si="8"/>
        <v>8.639999999999999</v>
      </c>
      <c r="O12" s="134">
        <f t="shared" si="9"/>
        <v>12.6</v>
      </c>
    </row>
    <row r="13" spans="1:15" ht="12.75">
      <c r="A13" s="11" t="s">
        <v>4</v>
      </c>
      <c r="B13" s="127">
        <f t="shared" si="0"/>
        <v>10.799999999999999</v>
      </c>
      <c r="C13" s="128">
        <f t="shared" si="1"/>
        <v>51.6</v>
      </c>
      <c r="D13" s="127">
        <f t="shared" si="2"/>
        <v>7.199999999999999</v>
      </c>
      <c r="E13" s="128">
        <f t="shared" si="3"/>
        <v>3.5999999999999996</v>
      </c>
      <c r="F13" s="127">
        <f t="shared" si="3"/>
        <v>81.60000000000001</v>
      </c>
      <c r="G13" s="131">
        <f t="shared" si="4"/>
        <v>12</v>
      </c>
      <c r="H13" s="131">
        <f t="shared" si="5"/>
        <v>4.8</v>
      </c>
      <c r="I13" s="128">
        <f t="shared" si="5"/>
        <v>8.4</v>
      </c>
      <c r="J13" s="127">
        <f t="shared" si="5"/>
        <v>13.2</v>
      </c>
      <c r="K13" s="128">
        <f t="shared" si="5"/>
        <v>26.4</v>
      </c>
      <c r="L13" s="127">
        <f t="shared" si="6"/>
        <v>62.4</v>
      </c>
      <c r="M13" s="128">
        <f t="shared" si="7"/>
        <v>85.2</v>
      </c>
      <c r="N13" s="127">
        <f t="shared" si="8"/>
        <v>7.199999999999999</v>
      </c>
      <c r="O13" s="131">
        <f t="shared" si="9"/>
        <v>12</v>
      </c>
    </row>
    <row r="14" spans="1:15" ht="12.75">
      <c r="A14" s="6" t="s">
        <v>5</v>
      </c>
      <c r="B14" s="132">
        <f t="shared" si="0"/>
        <v>12</v>
      </c>
      <c r="C14" s="133">
        <f t="shared" si="1"/>
        <v>55.800000000000004</v>
      </c>
      <c r="D14" s="132">
        <f t="shared" si="2"/>
        <v>15.600000000000001</v>
      </c>
      <c r="E14" s="133">
        <f t="shared" si="3"/>
        <v>52.8</v>
      </c>
      <c r="F14" s="132">
        <f t="shared" si="3"/>
        <v>103.2</v>
      </c>
      <c r="G14" s="134">
        <f t="shared" si="4"/>
        <v>12</v>
      </c>
      <c r="H14" s="134">
        <f t="shared" si="5"/>
        <v>4.8</v>
      </c>
      <c r="I14" s="133">
        <f t="shared" si="5"/>
        <v>8.4</v>
      </c>
      <c r="J14" s="132">
        <f t="shared" si="5"/>
        <v>15.600000000000001</v>
      </c>
      <c r="K14" s="133">
        <f t="shared" si="5"/>
        <v>27.6</v>
      </c>
      <c r="L14" s="127">
        <f t="shared" si="6"/>
        <v>67.80000000000001</v>
      </c>
      <c r="M14" s="128">
        <f t="shared" si="7"/>
        <v>156</v>
      </c>
      <c r="N14" s="127">
        <f t="shared" si="8"/>
        <v>15.600000000000001</v>
      </c>
      <c r="O14" s="131">
        <f t="shared" si="9"/>
        <v>12</v>
      </c>
    </row>
    <row r="15" spans="1:15" ht="12.75">
      <c r="A15" s="11" t="s">
        <v>6</v>
      </c>
      <c r="B15" s="127">
        <f t="shared" si="0"/>
        <v>6</v>
      </c>
      <c r="C15" s="128">
        <f t="shared" si="1"/>
        <v>79.2</v>
      </c>
      <c r="D15" s="127">
        <f t="shared" si="2"/>
        <v>6.0600000000000005</v>
      </c>
      <c r="E15" s="128">
        <f t="shared" si="3"/>
        <v>67.2</v>
      </c>
      <c r="F15" s="127">
        <f t="shared" si="3"/>
        <v>132</v>
      </c>
      <c r="G15" s="131">
        <f t="shared" si="4"/>
        <v>13.8</v>
      </c>
      <c r="H15" s="131">
        <f t="shared" si="5"/>
        <v>4.8</v>
      </c>
      <c r="I15" s="128">
        <f t="shared" si="5"/>
        <v>10.799999999999999</v>
      </c>
      <c r="J15" s="127">
        <f t="shared" si="5"/>
        <v>19.2</v>
      </c>
      <c r="K15" s="128">
        <f t="shared" si="5"/>
        <v>36</v>
      </c>
      <c r="L15" s="127">
        <f t="shared" si="6"/>
        <v>85.2</v>
      </c>
      <c r="M15" s="128">
        <f t="shared" si="7"/>
        <v>199.2</v>
      </c>
      <c r="N15" s="127">
        <f t="shared" si="8"/>
        <v>6.0600000000000005</v>
      </c>
      <c r="O15" s="131">
        <f t="shared" si="9"/>
        <v>13.8</v>
      </c>
    </row>
    <row r="16" spans="1:15" ht="12.75">
      <c r="A16" s="6" t="s">
        <v>7</v>
      </c>
      <c r="B16" s="132">
        <f t="shared" si="0"/>
        <v>0</v>
      </c>
      <c r="C16" s="133">
        <f t="shared" si="1"/>
        <v>99</v>
      </c>
      <c r="D16" s="132">
        <f t="shared" si="2"/>
        <v>8.82</v>
      </c>
      <c r="E16" s="133">
        <f t="shared" si="3"/>
        <v>58.8</v>
      </c>
      <c r="F16" s="132">
        <f t="shared" si="3"/>
        <v>157.20000000000002</v>
      </c>
      <c r="G16" s="134">
        <f t="shared" si="4"/>
        <v>22.86</v>
      </c>
      <c r="H16" s="134">
        <f t="shared" si="5"/>
        <v>6</v>
      </c>
      <c r="I16" s="133">
        <f t="shared" si="5"/>
        <v>14.399999999999999</v>
      </c>
      <c r="J16" s="132">
        <f t="shared" si="5"/>
        <v>22.8</v>
      </c>
      <c r="K16" s="133">
        <f t="shared" si="5"/>
        <v>42</v>
      </c>
      <c r="L16" s="132">
        <f t="shared" si="6"/>
        <v>99</v>
      </c>
      <c r="M16" s="133">
        <f t="shared" si="7"/>
        <v>216</v>
      </c>
      <c r="N16" s="132">
        <f t="shared" si="8"/>
        <v>8.82</v>
      </c>
      <c r="O16" s="134">
        <f t="shared" si="9"/>
        <v>22.86</v>
      </c>
    </row>
    <row r="17" spans="1:15" ht="12.75">
      <c r="A17" s="11" t="s">
        <v>8</v>
      </c>
      <c r="B17" s="127">
        <f t="shared" si="0"/>
        <v>0</v>
      </c>
      <c r="C17" s="128">
        <f t="shared" si="1"/>
        <v>96</v>
      </c>
      <c r="D17" s="127">
        <f t="shared" si="2"/>
        <v>9</v>
      </c>
      <c r="E17" s="128">
        <f t="shared" si="3"/>
        <v>67.2</v>
      </c>
      <c r="F17" s="127">
        <f t="shared" si="3"/>
        <v>163.20000000000002</v>
      </c>
      <c r="G17" s="131">
        <f t="shared" si="4"/>
        <v>20.400000000000002</v>
      </c>
      <c r="H17" s="131">
        <f t="shared" si="5"/>
        <v>6</v>
      </c>
      <c r="I17" s="128">
        <f t="shared" si="5"/>
        <v>14.399999999999999</v>
      </c>
      <c r="J17" s="127">
        <f t="shared" si="5"/>
        <v>28.799999999999997</v>
      </c>
      <c r="K17" s="128">
        <f t="shared" si="5"/>
        <v>50.4</v>
      </c>
      <c r="L17" s="127">
        <f t="shared" si="6"/>
        <v>96</v>
      </c>
      <c r="M17" s="128">
        <f t="shared" si="7"/>
        <v>230.40000000000003</v>
      </c>
      <c r="N17" s="127">
        <f t="shared" si="8"/>
        <v>9</v>
      </c>
      <c r="O17" s="131">
        <f t="shared" si="9"/>
        <v>20.400000000000002</v>
      </c>
    </row>
    <row r="18" spans="1:15" ht="12.75">
      <c r="A18" s="6" t="s">
        <v>9</v>
      </c>
      <c r="B18" s="132">
        <f t="shared" si="0"/>
        <v>0</v>
      </c>
      <c r="C18" s="133">
        <f t="shared" si="1"/>
        <v>90</v>
      </c>
      <c r="D18" s="132">
        <f t="shared" si="2"/>
        <v>9</v>
      </c>
      <c r="E18" s="133">
        <f t="shared" si="3"/>
        <v>79.2</v>
      </c>
      <c r="F18" s="132">
        <f t="shared" si="3"/>
        <v>162</v>
      </c>
      <c r="G18" s="134">
        <f t="shared" si="4"/>
        <v>27.6</v>
      </c>
      <c r="H18" s="134">
        <f t="shared" si="5"/>
        <v>6</v>
      </c>
      <c r="I18" s="133">
        <f t="shared" si="5"/>
        <v>14.399999999999999</v>
      </c>
      <c r="J18" s="132">
        <f t="shared" si="5"/>
        <v>25.2</v>
      </c>
      <c r="K18" s="133">
        <f t="shared" si="5"/>
        <v>45.6</v>
      </c>
      <c r="L18" s="132">
        <f t="shared" si="6"/>
        <v>90</v>
      </c>
      <c r="M18" s="133">
        <f t="shared" si="7"/>
        <v>241.2</v>
      </c>
      <c r="N18" s="132">
        <f t="shared" si="8"/>
        <v>9</v>
      </c>
      <c r="O18" s="134">
        <f t="shared" si="9"/>
        <v>27.6</v>
      </c>
    </row>
    <row r="19" spans="1:15" ht="12.75">
      <c r="A19" s="11" t="s">
        <v>10</v>
      </c>
      <c r="B19" s="127">
        <f t="shared" si="0"/>
        <v>0</v>
      </c>
      <c r="C19" s="128">
        <f t="shared" si="1"/>
        <v>91.2</v>
      </c>
      <c r="D19" s="127">
        <f t="shared" si="2"/>
        <v>13.8</v>
      </c>
      <c r="E19" s="128">
        <f t="shared" si="3"/>
        <v>75.6</v>
      </c>
      <c r="F19" s="127">
        <f t="shared" si="3"/>
        <v>157.20000000000002</v>
      </c>
      <c r="G19" s="131">
        <f t="shared" si="4"/>
        <v>33.6</v>
      </c>
      <c r="H19" s="131">
        <f t="shared" si="5"/>
        <v>7.199999999999999</v>
      </c>
      <c r="I19" s="128">
        <f t="shared" si="5"/>
        <v>15.600000000000001</v>
      </c>
      <c r="J19" s="127">
        <f t="shared" si="5"/>
        <v>27.6</v>
      </c>
      <c r="K19" s="128">
        <f t="shared" si="5"/>
        <v>51.6</v>
      </c>
      <c r="L19" s="127">
        <f t="shared" si="6"/>
        <v>91.2</v>
      </c>
      <c r="M19" s="128">
        <f t="shared" si="7"/>
        <v>232.8</v>
      </c>
      <c r="N19" s="127">
        <f t="shared" si="8"/>
        <v>13.8</v>
      </c>
      <c r="O19" s="131">
        <f t="shared" si="9"/>
        <v>33.6</v>
      </c>
    </row>
    <row r="20" spans="1:15" ht="12.75">
      <c r="A20" s="6" t="s">
        <v>11</v>
      </c>
      <c r="B20" s="132">
        <f t="shared" si="0"/>
        <v>0</v>
      </c>
      <c r="C20" s="133">
        <f t="shared" si="1"/>
        <v>94.2</v>
      </c>
      <c r="D20" s="132">
        <f t="shared" si="2"/>
        <v>15</v>
      </c>
      <c r="E20" s="133">
        <f t="shared" si="3"/>
        <v>67.2</v>
      </c>
      <c r="F20" s="132">
        <f t="shared" si="3"/>
        <v>142.79999999999998</v>
      </c>
      <c r="G20" s="134">
        <f t="shared" si="4"/>
        <v>36</v>
      </c>
      <c r="H20" s="134">
        <f t="shared" si="5"/>
        <v>6</v>
      </c>
      <c r="I20" s="133">
        <f t="shared" si="5"/>
        <v>15.600000000000001</v>
      </c>
      <c r="J20" s="132">
        <f t="shared" si="5"/>
        <v>26.4</v>
      </c>
      <c r="K20" s="133">
        <f t="shared" si="5"/>
        <v>48</v>
      </c>
      <c r="L20" s="132">
        <f t="shared" si="6"/>
        <v>94.2</v>
      </c>
      <c r="M20" s="133">
        <f t="shared" si="7"/>
        <v>210</v>
      </c>
      <c r="N20" s="132">
        <f t="shared" si="8"/>
        <v>15</v>
      </c>
      <c r="O20" s="134">
        <f t="shared" si="9"/>
        <v>36</v>
      </c>
    </row>
    <row r="21" spans="1:15" ht="12.75">
      <c r="A21" s="11" t="s">
        <v>12</v>
      </c>
      <c r="B21" s="127">
        <f t="shared" si="0"/>
        <v>0</v>
      </c>
      <c r="C21" s="128">
        <f t="shared" si="1"/>
        <v>93</v>
      </c>
      <c r="D21" s="127">
        <f t="shared" si="2"/>
        <v>15</v>
      </c>
      <c r="E21" s="128">
        <f t="shared" si="3"/>
        <v>69.6</v>
      </c>
      <c r="F21" s="127">
        <f t="shared" si="3"/>
        <v>145.2</v>
      </c>
      <c r="G21" s="131">
        <f t="shared" si="4"/>
        <v>36.6</v>
      </c>
      <c r="H21" s="131">
        <f t="shared" si="5"/>
        <v>6</v>
      </c>
      <c r="I21" s="128">
        <f t="shared" si="5"/>
        <v>14.399999999999999</v>
      </c>
      <c r="J21" s="127">
        <f t="shared" si="5"/>
        <v>22.8</v>
      </c>
      <c r="K21" s="128">
        <f t="shared" si="5"/>
        <v>40.800000000000004</v>
      </c>
      <c r="L21" s="127">
        <f t="shared" si="6"/>
        <v>93</v>
      </c>
      <c r="M21" s="128">
        <f t="shared" si="7"/>
        <v>214.79999999999998</v>
      </c>
      <c r="N21" s="127">
        <f t="shared" si="8"/>
        <v>15</v>
      </c>
      <c r="O21" s="131">
        <f t="shared" si="9"/>
        <v>36.6</v>
      </c>
    </row>
    <row r="22" spans="1:15" ht="12.75">
      <c r="A22" s="6" t="s">
        <v>13</v>
      </c>
      <c r="B22" s="132">
        <f t="shared" si="0"/>
        <v>0</v>
      </c>
      <c r="C22" s="133">
        <f t="shared" si="1"/>
        <v>92.4</v>
      </c>
      <c r="D22" s="132">
        <f t="shared" si="2"/>
        <v>14.399999999999999</v>
      </c>
      <c r="E22" s="133">
        <f t="shared" si="3"/>
        <v>74.4</v>
      </c>
      <c r="F22" s="132">
        <f t="shared" si="3"/>
        <v>147.6</v>
      </c>
      <c r="G22" s="134">
        <f t="shared" si="4"/>
        <v>36.6</v>
      </c>
      <c r="H22" s="134">
        <f t="shared" si="5"/>
        <v>6</v>
      </c>
      <c r="I22" s="133">
        <f t="shared" si="5"/>
        <v>14.399999999999999</v>
      </c>
      <c r="J22" s="132">
        <f t="shared" si="5"/>
        <v>25.2</v>
      </c>
      <c r="K22" s="133">
        <f t="shared" si="5"/>
        <v>48</v>
      </c>
      <c r="L22" s="132">
        <f t="shared" si="6"/>
        <v>92.4</v>
      </c>
      <c r="M22" s="133">
        <f t="shared" si="7"/>
        <v>222</v>
      </c>
      <c r="N22" s="132">
        <f t="shared" si="8"/>
        <v>14.399999999999999</v>
      </c>
      <c r="O22" s="134">
        <f t="shared" si="9"/>
        <v>36.6</v>
      </c>
    </row>
    <row r="23" spans="1:15" ht="12.75">
      <c r="A23" s="11" t="s">
        <v>14</v>
      </c>
      <c r="B23" s="127">
        <f t="shared" si="0"/>
        <v>0</v>
      </c>
      <c r="C23" s="128">
        <f t="shared" si="1"/>
        <v>90</v>
      </c>
      <c r="D23" s="127">
        <f t="shared" si="2"/>
        <v>13.8</v>
      </c>
      <c r="E23" s="128">
        <f t="shared" si="3"/>
        <v>79.2</v>
      </c>
      <c r="F23" s="127">
        <f t="shared" si="3"/>
        <v>145.2</v>
      </c>
      <c r="G23" s="131">
        <f t="shared" si="4"/>
        <v>35.4</v>
      </c>
      <c r="H23" s="131">
        <f t="shared" si="5"/>
        <v>6</v>
      </c>
      <c r="I23" s="128">
        <f t="shared" si="5"/>
        <v>14.399999999999999</v>
      </c>
      <c r="J23" s="127">
        <f t="shared" si="5"/>
        <v>25.2</v>
      </c>
      <c r="K23" s="128">
        <f t="shared" si="5"/>
        <v>44.4</v>
      </c>
      <c r="L23" s="127">
        <f t="shared" si="6"/>
        <v>90</v>
      </c>
      <c r="M23" s="128">
        <f t="shared" si="7"/>
        <v>224.39999999999998</v>
      </c>
      <c r="N23" s="127">
        <f t="shared" si="8"/>
        <v>13.8</v>
      </c>
      <c r="O23" s="131">
        <f t="shared" si="9"/>
        <v>35.4</v>
      </c>
    </row>
    <row r="24" spans="1:15" ht="12.75">
      <c r="A24" s="6" t="s">
        <v>15</v>
      </c>
      <c r="B24" s="132">
        <f t="shared" si="0"/>
        <v>0</v>
      </c>
      <c r="C24" s="133">
        <f t="shared" si="1"/>
        <v>90</v>
      </c>
      <c r="D24" s="132">
        <f t="shared" si="2"/>
        <v>13.8</v>
      </c>
      <c r="E24" s="133">
        <f t="shared" si="3"/>
        <v>85.19999999999999</v>
      </c>
      <c r="F24" s="132">
        <f t="shared" si="3"/>
        <v>148.8</v>
      </c>
      <c r="G24" s="134">
        <f t="shared" si="4"/>
        <v>33.6</v>
      </c>
      <c r="H24" s="134">
        <f t="shared" si="5"/>
        <v>6</v>
      </c>
      <c r="I24" s="133">
        <f t="shared" si="5"/>
        <v>14.399999999999999</v>
      </c>
      <c r="J24" s="132">
        <f t="shared" si="5"/>
        <v>25.2</v>
      </c>
      <c r="K24" s="133">
        <f t="shared" si="5"/>
        <v>44.4</v>
      </c>
      <c r="L24" s="132">
        <f t="shared" si="6"/>
        <v>90</v>
      </c>
      <c r="M24" s="133">
        <f t="shared" si="7"/>
        <v>234</v>
      </c>
      <c r="N24" s="132">
        <f t="shared" si="8"/>
        <v>13.8</v>
      </c>
      <c r="O24" s="134">
        <f t="shared" si="9"/>
        <v>33.6</v>
      </c>
    </row>
    <row r="25" spans="1:15" ht="12.75">
      <c r="A25" s="11" t="s">
        <v>16</v>
      </c>
      <c r="B25" s="127">
        <f t="shared" si="0"/>
        <v>6</v>
      </c>
      <c r="C25" s="128">
        <f t="shared" si="1"/>
        <v>94.80000000000001</v>
      </c>
      <c r="D25" s="127">
        <f t="shared" si="2"/>
        <v>15.600000000000001</v>
      </c>
      <c r="E25" s="128">
        <f t="shared" si="3"/>
        <v>74.4</v>
      </c>
      <c r="F25" s="127">
        <f t="shared" si="3"/>
        <v>146.4</v>
      </c>
      <c r="G25" s="131">
        <f t="shared" si="4"/>
        <v>34.8</v>
      </c>
      <c r="H25" s="131">
        <f t="shared" si="5"/>
        <v>6</v>
      </c>
      <c r="I25" s="128">
        <f t="shared" si="5"/>
        <v>14.399999999999999</v>
      </c>
      <c r="J25" s="127">
        <f t="shared" si="5"/>
        <v>25.2</v>
      </c>
      <c r="K25" s="128">
        <f t="shared" si="5"/>
        <v>46.800000000000004</v>
      </c>
      <c r="L25" s="127">
        <f t="shared" si="6"/>
        <v>100.80000000000001</v>
      </c>
      <c r="M25" s="128">
        <f t="shared" si="7"/>
        <v>220.8</v>
      </c>
      <c r="N25" s="127">
        <f t="shared" si="8"/>
        <v>15.600000000000001</v>
      </c>
      <c r="O25" s="131">
        <f t="shared" si="9"/>
        <v>34.8</v>
      </c>
    </row>
    <row r="26" spans="1:15" ht="12.75">
      <c r="A26" s="6" t="s">
        <v>17</v>
      </c>
      <c r="B26" s="132">
        <f t="shared" si="0"/>
        <v>6</v>
      </c>
      <c r="C26" s="135">
        <f t="shared" si="1"/>
        <v>90.6</v>
      </c>
      <c r="D26" s="132">
        <f t="shared" si="2"/>
        <v>16.8</v>
      </c>
      <c r="E26" s="135">
        <f t="shared" si="3"/>
        <v>78</v>
      </c>
      <c r="F26" s="132">
        <f t="shared" si="3"/>
        <v>168</v>
      </c>
      <c r="G26" s="131">
        <f t="shared" si="4"/>
        <v>34.8</v>
      </c>
      <c r="H26" s="132">
        <f t="shared" si="5"/>
        <v>8.4</v>
      </c>
      <c r="I26" s="135">
        <f t="shared" si="5"/>
        <v>15.600000000000001</v>
      </c>
      <c r="J26" s="132">
        <f t="shared" si="5"/>
        <v>26.4</v>
      </c>
      <c r="K26" s="135">
        <f t="shared" si="5"/>
        <v>51.6</v>
      </c>
      <c r="L26" s="127">
        <f t="shared" si="6"/>
        <v>96.6</v>
      </c>
      <c r="M26" s="127">
        <f t="shared" si="7"/>
        <v>246</v>
      </c>
      <c r="N26" s="127">
        <f t="shared" si="8"/>
        <v>16.8</v>
      </c>
      <c r="O26" s="127">
        <f t="shared" si="9"/>
        <v>34.8</v>
      </c>
    </row>
    <row r="27" spans="1:15" ht="12.75">
      <c r="A27" s="11" t="s">
        <v>18</v>
      </c>
      <c r="B27" s="127">
        <f t="shared" si="0"/>
        <v>175.2</v>
      </c>
      <c r="C27" s="128">
        <f t="shared" si="1"/>
        <v>61.2</v>
      </c>
      <c r="D27" s="127">
        <f t="shared" si="2"/>
        <v>18.6</v>
      </c>
      <c r="E27" s="128">
        <f t="shared" si="3"/>
        <v>86.39999999999999</v>
      </c>
      <c r="F27" s="127">
        <f t="shared" si="3"/>
        <v>171.6</v>
      </c>
      <c r="G27" s="131">
        <f t="shared" si="4"/>
        <v>35.4</v>
      </c>
      <c r="H27" s="127">
        <f t="shared" si="5"/>
        <v>14.399999999999999</v>
      </c>
      <c r="I27" s="128">
        <f t="shared" si="5"/>
        <v>15.600000000000001</v>
      </c>
      <c r="J27" s="127">
        <f t="shared" si="5"/>
        <v>26.4</v>
      </c>
      <c r="K27" s="128">
        <f t="shared" si="5"/>
        <v>57.599999999999994</v>
      </c>
      <c r="L27" s="127">
        <f t="shared" si="6"/>
        <v>236.39999999999998</v>
      </c>
      <c r="M27" s="131">
        <f t="shared" si="7"/>
        <v>258</v>
      </c>
      <c r="N27" s="131">
        <f t="shared" si="8"/>
        <v>18.6</v>
      </c>
      <c r="O27" s="131">
        <f t="shared" si="9"/>
        <v>35.4</v>
      </c>
    </row>
    <row r="28" spans="1:15" ht="12.75">
      <c r="A28" s="6" t="s">
        <v>19</v>
      </c>
      <c r="B28" s="132">
        <f t="shared" si="0"/>
        <v>230.39999999999998</v>
      </c>
      <c r="C28" s="135">
        <f t="shared" si="1"/>
        <v>57.599999999999994</v>
      </c>
      <c r="D28" s="132">
        <f t="shared" si="2"/>
        <v>18</v>
      </c>
      <c r="E28" s="135">
        <f t="shared" si="3"/>
        <v>87.6</v>
      </c>
      <c r="F28" s="132">
        <f t="shared" si="3"/>
        <v>134.4</v>
      </c>
      <c r="G28" s="131">
        <f t="shared" si="4"/>
        <v>36</v>
      </c>
      <c r="H28" s="132">
        <f t="shared" si="5"/>
        <v>16.8</v>
      </c>
      <c r="I28" s="135">
        <f t="shared" si="5"/>
        <v>14.399999999999999</v>
      </c>
      <c r="J28" s="132">
        <f t="shared" si="5"/>
        <v>24</v>
      </c>
      <c r="K28" s="135">
        <f t="shared" si="5"/>
        <v>56.4</v>
      </c>
      <c r="L28" s="132">
        <f t="shared" si="6"/>
        <v>288</v>
      </c>
      <c r="M28" s="135">
        <f t="shared" si="7"/>
        <v>222</v>
      </c>
      <c r="N28" s="132">
        <f t="shared" si="8"/>
        <v>18</v>
      </c>
      <c r="O28" s="132">
        <f t="shared" si="9"/>
        <v>36</v>
      </c>
    </row>
    <row r="29" spans="1:15" ht="12.75">
      <c r="A29" s="11" t="s">
        <v>20</v>
      </c>
      <c r="B29" s="127">
        <f t="shared" si="0"/>
        <v>228</v>
      </c>
      <c r="C29" s="128">
        <f t="shared" si="1"/>
        <v>60.6</v>
      </c>
      <c r="D29" s="127">
        <f t="shared" si="2"/>
        <v>18.6</v>
      </c>
      <c r="E29" s="128">
        <f t="shared" si="3"/>
        <v>86.39999999999999</v>
      </c>
      <c r="F29" s="127">
        <f t="shared" si="3"/>
        <v>130.8</v>
      </c>
      <c r="G29" s="131">
        <f t="shared" si="4"/>
        <v>33</v>
      </c>
      <c r="H29" s="127">
        <f t="shared" si="5"/>
        <v>16.8</v>
      </c>
      <c r="I29" s="128">
        <f t="shared" si="5"/>
        <v>14.399999999999999</v>
      </c>
      <c r="J29" s="127">
        <f t="shared" si="5"/>
        <v>19.2</v>
      </c>
      <c r="K29" s="128">
        <f t="shared" si="5"/>
        <v>51.6</v>
      </c>
      <c r="L29" s="127">
        <f t="shared" si="6"/>
        <v>288.6</v>
      </c>
      <c r="M29" s="128">
        <f t="shared" si="7"/>
        <v>217.2</v>
      </c>
      <c r="N29" s="127">
        <f t="shared" si="8"/>
        <v>18.6</v>
      </c>
      <c r="O29" s="127">
        <f t="shared" si="9"/>
        <v>33</v>
      </c>
    </row>
    <row r="30" spans="1:15" ht="12.75">
      <c r="A30" s="6" t="s">
        <v>21</v>
      </c>
      <c r="B30" s="132">
        <f t="shared" si="0"/>
        <v>216</v>
      </c>
      <c r="C30" s="135">
        <f t="shared" si="1"/>
        <v>57.599999999999994</v>
      </c>
      <c r="D30" s="132">
        <f t="shared" si="2"/>
        <v>18</v>
      </c>
      <c r="E30" s="135">
        <f t="shared" si="3"/>
        <v>76.8</v>
      </c>
      <c r="F30" s="132">
        <f t="shared" si="3"/>
        <v>126</v>
      </c>
      <c r="G30" s="131">
        <f t="shared" si="4"/>
        <v>32.400000000000006</v>
      </c>
      <c r="H30" s="132">
        <f t="shared" si="5"/>
        <v>15.600000000000001</v>
      </c>
      <c r="I30" s="135">
        <f t="shared" si="5"/>
        <v>13.2</v>
      </c>
      <c r="J30" s="132">
        <f t="shared" si="5"/>
        <v>28.799999999999997</v>
      </c>
      <c r="K30" s="135">
        <f t="shared" si="5"/>
        <v>57.599999999999994</v>
      </c>
      <c r="L30" s="132">
        <f t="shared" si="6"/>
        <v>273.6</v>
      </c>
      <c r="M30" s="135">
        <f t="shared" si="7"/>
        <v>202.8</v>
      </c>
      <c r="N30" s="132">
        <f t="shared" si="8"/>
        <v>18</v>
      </c>
      <c r="O30" s="132">
        <f t="shared" si="9"/>
        <v>32.400000000000006</v>
      </c>
    </row>
    <row r="31" spans="1:15" ht="12.75">
      <c r="A31" s="11" t="s">
        <v>22</v>
      </c>
      <c r="B31" s="127">
        <f t="shared" si="0"/>
        <v>192</v>
      </c>
      <c r="C31" s="128">
        <f t="shared" si="1"/>
        <v>57</v>
      </c>
      <c r="D31" s="127">
        <f t="shared" si="2"/>
        <v>15.600000000000001</v>
      </c>
      <c r="E31" s="128">
        <f t="shared" si="3"/>
        <v>67.2</v>
      </c>
      <c r="F31" s="127">
        <f t="shared" si="3"/>
        <v>121.2</v>
      </c>
      <c r="G31" s="131">
        <f t="shared" si="4"/>
        <v>31.200000000000003</v>
      </c>
      <c r="H31" s="127">
        <f t="shared" si="5"/>
        <v>14.399999999999999</v>
      </c>
      <c r="I31" s="128">
        <f t="shared" si="5"/>
        <v>12</v>
      </c>
      <c r="J31" s="127">
        <f t="shared" si="5"/>
        <v>28.799999999999997</v>
      </c>
      <c r="K31" s="128">
        <f t="shared" si="5"/>
        <v>57.599999999999994</v>
      </c>
      <c r="L31" s="127">
        <f t="shared" si="6"/>
        <v>249</v>
      </c>
      <c r="M31" s="131">
        <f t="shared" si="7"/>
        <v>188.4</v>
      </c>
      <c r="N31" s="131">
        <f t="shared" si="8"/>
        <v>15.600000000000001</v>
      </c>
      <c r="O31" s="131">
        <f t="shared" si="9"/>
        <v>31.200000000000003</v>
      </c>
    </row>
    <row r="32" spans="1:15" ht="12.75">
      <c r="A32" s="10" t="s">
        <v>23</v>
      </c>
      <c r="B32" s="129">
        <f t="shared" si="0"/>
        <v>160.8</v>
      </c>
      <c r="C32" s="136">
        <f t="shared" si="1"/>
        <v>54.6</v>
      </c>
      <c r="D32" s="129">
        <f t="shared" si="2"/>
        <v>9.6</v>
      </c>
      <c r="E32" s="136">
        <f t="shared" si="3"/>
        <v>54</v>
      </c>
      <c r="F32" s="129">
        <f t="shared" si="3"/>
        <v>96</v>
      </c>
      <c r="G32" s="131">
        <f t="shared" si="4"/>
        <v>20.400000000000002</v>
      </c>
      <c r="H32" s="129">
        <f t="shared" si="5"/>
        <v>12</v>
      </c>
      <c r="I32" s="136">
        <f t="shared" si="5"/>
        <v>9.6</v>
      </c>
      <c r="J32" s="129">
        <f t="shared" si="5"/>
        <v>19.2</v>
      </c>
      <c r="K32" s="136">
        <f t="shared" si="5"/>
        <v>46.800000000000004</v>
      </c>
      <c r="L32" s="127">
        <f t="shared" si="6"/>
        <v>215.4</v>
      </c>
      <c r="M32" s="131">
        <f t="shared" si="7"/>
        <v>150</v>
      </c>
      <c r="N32" s="131">
        <f t="shared" si="8"/>
        <v>9.6</v>
      </c>
      <c r="O32" s="131">
        <f t="shared" si="9"/>
        <v>20.400000000000002</v>
      </c>
    </row>
    <row r="33" spans="1:1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6" ht="13.5">
      <c r="A34" s="1"/>
      <c r="B34" s="150" t="s">
        <v>95</v>
      </c>
      <c r="C34" s="150"/>
      <c r="D34" s="150"/>
      <c r="E34" s="138" t="s">
        <v>30</v>
      </c>
      <c r="F34" s="138" t="s">
        <v>113</v>
      </c>
      <c r="G34" s="138"/>
      <c r="H34" s="138"/>
      <c r="I34" s="143"/>
      <c r="J34" s="143"/>
      <c r="K34" s="143"/>
      <c r="L34" s="84" t="s">
        <v>125</v>
      </c>
      <c r="M34" s="84"/>
      <c r="N34" s="84"/>
      <c r="O34" s="13"/>
      <c r="P34" s="85"/>
    </row>
    <row r="35" spans="2:16" ht="13.5">
      <c r="B35" s="138"/>
      <c r="C35" s="138"/>
      <c r="D35" s="138"/>
      <c r="E35" s="138"/>
      <c r="F35" s="138"/>
      <c r="G35" s="138"/>
      <c r="H35" s="138"/>
      <c r="I35" s="141" t="s">
        <v>109</v>
      </c>
      <c r="J35" s="142"/>
      <c r="K35" s="142"/>
      <c r="L35" s="141" t="s">
        <v>110</v>
      </c>
      <c r="M35" s="141"/>
      <c r="N35" s="141"/>
      <c r="O35" s="13"/>
      <c r="P35" s="86"/>
    </row>
    <row r="36" spans="2:16" ht="13.5" customHeight="1">
      <c r="B36" s="138"/>
      <c r="C36" s="138"/>
      <c r="D36" s="138"/>
      <c r="E36" s="138" t="s">
        <v>30</v>
      </c>
      <c r="F36" s="138" t="s">
        <v>126</v>
      </c>
      <c r="G36" s="138"/>
      <c r="H36" s="138"/>
      <c r="I36" s="83"/>
      <c r="J36" s="83"/>
      <c r="K36" s="84"/>
      <c r="L36" s="87" t="s">
        <v>127</v>
      </c>
      <c r="M36" s="87"/>
      <c r="N36" s="87"/>
      <c r="O36" s="13"/>
      <c r="P36" s="88"/>
    </row>
    <row r="37" spans="2:16" ht="13.5">
      <c r="B37" s="138"/>
      <c r="C37" s="138"/>
      <c r="D37" s="138"/>
      <c r="E37" s="138"/>
      <c r="F37" s="138"/>
      <c r="G37" s="138"/>
      <c r="H37" s="138"/>
      <c r="I37" s="141" t="s">
        <v>109</v>
      </c>
      <c r="J37" s="142"/>
      <c r="K37" s="142"/>
      <c r="L37" s="141" t="s">
        <v>110</v>
      </c>
      <c r="M37" s="141"/>
      <c r="N37" s="141"/>
      <c r="O37" s="13"/>
      <c r="P37" s="86"/>
    </row>
    <row r="38" spans="2:14" ht="13.5">
      <c r="B38" s="150" t="s">
        <v>123</v>
      </c>
      <c r="C38" s="150"/>
      <c r="D38" s="150"/>
      <c r="E38" s="138"/>
      <c r="F38" s="138"/>
      <c r="G38" s="138"/>
      <c r="H38" s="138"/>
      <c r="I38" s="83"/>
      <c r="J38" s="83"/>
      <c r="K38" s="84"/>
      <c r="L38" s="87" t="s">
        <v>128</v>
      </c>
      <c r="M38" s="87"/>
      <c r="N38" s="87"/>
    </row>
    <row r="39" spans="2:14" ht="13.5">
      <c r="B39" s="1"/>
      <c r="C39" s="1"/>
      <c r="D39" s="1"/>
      <c r="E39" s="1"/>
      <c r="F39" s="1"/>
      <c r="G39" s="1"/>
      <c r="H39" s="1"/>
      <c r="I39" s="141" t="s">
        <v>109</v>
      </c>
      <c r="J39" s="142"/>
      <c r="K39" s="142"/>
      <c r="L39" s="141" t="s">
        <v>110</v>
      </c>
      <c r="M39" s="141"/>
      <c r="N39" s="141"/>
    </row>
    <row r="40" spans="2:13" ht="12.75">
      <c r="B40" s="1"/>
      <c r="C40" s="1"/>
      <c r="D40" s="1"/>
      <c r="E40" s="1"/>
      <c r="F40" s="1"/>
      <c r="G40" s="1"/>
      <c r="H40" s="1"/>
      <c r="I40" s="1"/>
      <c r="M40" s="1"/>
    </row>
    <row r="41" spans="2:9" ht="12.75">
      <c r="B41" s="1"/>
      <c r="C41" s="1"/>
      <c r="D41" s="1"/>
      <c r="E41" s="1"/>
      <c r="F41" s="1"/>
      <c r="G41" s="1"/>
      <c r="H41" s="1"/>
      <c r="I41" s="1"/>
    </row>
    <row r="42" ht="12.75">
      <c r="F42" t="s">
        <v>29</v>
      </c>
    </row>
    <row r="43" spans="2:8" ht="12.75">
      <c r="B43" s="1"/>
      <c r="C43" s="1"/>
      <c r="D43" s="1"/>
      <c r="G43">
        <v>18</v>
      </c>
      <c r="H43" t="s">
        <v>111</v>
      </c>
    </row>
    <row r="44" spans="2:10" ht="12.75">
      <c r="B44" s="1"/>
      <c r="C44" s="1"/>
      <c r="D44" s="1"/>
      <c r="G44" s="139" t="s">
        <v>112</v>
      </c>
      <c r="H44" s="139"/>
      <c r="I44" s="139"/>
      <c r="J44" s="139"/>
    </row>
    <row r="46" spans="1:16" ht="12.75">
      <c r="A46" s="144" t="s">
        <v>41</v>
      </c>
      <c r="B46" s="145"/>
      <c r="C46" s="145"/>
      <c r="D46" s="145"/>
      <c r="E46" s="145"/>
      <c r="F46" s="145"/>
      <c r="G46" s="145"/>
      <c r="H46" s="145"/>
      <c r="I46" s="145"/>
      <c r="J46" s="145"/>
      <c r="K46" s="146"/>
      <c r="L46" s="144" t="s">
        <v>74</v>
      </c>
      <c r="M46" s="145"/>
      <c r="N46" s="145"/>
      <c r="O46" s="145"/>
      <c r="P46" s="146"/>
    </row>
    <row r="47" spans="1:17" ht="12.75">
      <c r="A47" s="151" t="s">
        <v>24</v>
      </c>
      <c r="B47" s="151" t="s">
        <v>25</v>
      </c>
      <c r="C47" s="151" t="s">
        <v>26</v>
      </c>
      <c r="D47" s="151" t="s">
        <v>33</v>
      </c>
      <c r="E47" s="151" t="s">
        <v>27</v>
      </c>
      <c r="F47" s="151" t="s">
        <v>28</v>
      </c>
      <c r="G47" s="151" t="s">
        <v>34</v>
      </c>
      <c r="H47" s="151" t="s">
        <v>31</v>
      </c>
      <c r="I47" s="151" t="s">
        <v>32</v>
      </c>
      <c r="J47" s="151" t="s">
        <v>103</v>
      </c>
      <c r="K47" s="151" t="s">
        <v>104</v>
      </c>
      <c r="L47" s="151">
        <v>110</v>
      </c>
      <c r="M47" s="151" t="s">
        <v>105</v>
      </c>
      <c r="N47" s="151" t="s">
        <v>106</v>
      </c>
      <c r="O47" s="151" t="s">
        <v>107</v>
      </c>
      <c r="P47" s="153" t="s">
        <v>108</v>
      </c>
      <c r="Q47" s="19"/>
    </row>
    <row r="48" spans="1:17" ht="12.75">
      <c r="A48" s="152"/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4"/>
      <c r="Q48" s="19"/>
    </row>
    <row r="49" spans="1:16" ht="12.75">
      <c r="A49" s="12" t="s">
        <v>0</v>
      </c>
      <c r="B49" s="137">
        <v>0.07</v>
      </c>
      <c r="C49" s="137">
        <v>1.17</v>
      </c>
      <c r="D49" s="137">
        <v>0.14</v>
      </c>
      <c r="E49" s="137">
        <v>0.57</v>
      </c>
      <c r="F49" s="137">
        <v>1.01</v>
      </c>
      <c r="G49" s="137">
        <v>0.234</v>
      </c>
      <c r="H49" s="137">
        <v>0.04</v>
      </c>
      <c r="I49" s="137">
        <v>0.09</v>
      </c>
      <c r="J49" s="137">
        <v>0.16</v>
      </c>
      <c r="K49" s="137">
        <v>0.28</v>
      </c>
      <c r="L49" s="21">
        <v>112</v>
      </c>
      <c r="M49" s="21">
        <v>6.1</v>
      </c>
      <c r="N49" s="21">
        <v>6.3</v>
      </c>
      <c r="O49" s="21">
        <v>6.1</v>
      </c>
      <c r="P49" s="21">
        <v>6.3</v>
      </c>
    </row>
    <row r="50" spans="1:16" ht="12.75">
      <c r="A50" s="12" t="s">
        <v>1</v>
      </c>
      <c r="B50" s="137">
        <v>0.06</v>
      </c>
      <c r="C50" s="137">
        <v>1.16</v>
      </c>
      <c r="D50" s="137">
        <v>0.17</v>
      </c>
      <c r="E50" s="137">
        <v>0.37</v>
      </c>
      <c r="F50" s="137">
        <v>0.8</v>
      </c>
      <c r="G50" s="137">
        <v>0.214</v>
      </c>
      <c r="H50" s="137">
        <v>0.04</v>
      </c>
      <c r="I50" s="137">
        <v>0.08</v>
      </c>
      <c r="J50" s="137">
        <v>0.17</v>
      </c>
      <c r="K50" s="137">
        <v>0.28</v>
      </c>
      <c r="L50" s="21">
        <v>113</v>
      </c>
      <c r="M50" s="21">
        <v>6.2</v>
      </c>
      <c r="N50" s="21">
        <v>6.1</v>
      </c>
      <c r="O50" s="21">
        <v>6.2</v>
      </c>
      <c r="P50" s="21">
        <v>6.1</v>
      </c>
    </row>
    <row r="51" spans="1:16" ht="12.75">
      <c r="A51" s="12" t="s">
        <v>2</v>
      </c>
      <c r="B51" s="137">
        <v>0.05</v>
      </c>
      <c r="C51" s="137">
        <v>1.16</v>
      </c>
      <c r="D51" s="137">
        <v>0.152</v>
      </c>
      <c r="E51" s="137">
        <v>0.3</v>
      </c>
      <c r="F51" s="137">
        <v>0.7</v>
      </c>
      <c r="G51" s="137">
        <v>0.214</v>
      </c>
      <c r="H51" s="137">
        <v>0.04</v>
      </c>
      <c r="I51" s="137">
        <v>0.08</v>
      </c>
      <c r="J51" s="137">
        <v>0.17</v>
      </c>
      <c r="K51" s="137">
        <v>0.28</v>
      </c>
      <c r="L51" s="21">
        <v>113</v>
      </c>
      <c r="M51" s="21">
        <v>6.3</v>
      </c>
      <c r="N51" s="21">
        <v>6.2</v>
      </c>
      <c r="O51" s="21">
        <v>6.3</v>
      </c>
      <c r="P51" s="21">
        <v>6.2</v>
      </c>
    </row>
    <row r="52" spans="1:16" ht="12.75">
      <c r="A52" s="12" t="s">
        <v>3</v>
      </c>
      <c r="B52" s="137">
        <v>0.05</v>
      </c>
      <c r="C52" s="137">
        <v>1.15</v>
      </c>
      <c r="D52" s="137">
        <v>0.144</v>
      </c>
      <c r="E52" s="137">
        <v>0.3</v>
      </c>
      <c r="F52" s="137">
        <v>0.55</v>
      </c>
      <c r="G52" s="137">
        <v>0.21</v>
      </c>
      <c r="H52" s="137">
        <v>0.04</v>
      </c>
      <c r="I52" s="137">
        <v>0.08</v>
      </c>
      <c r="J52" s="137">
        <v>0.14</v>
      </c>
      <c r="K52" s="137">
        <v>0.25</v>
      </c>
      <c r="L52" s="21">
        <v>111</v>
      </c>
      <c r="M52" s="21">
        <v>6.2</v>
      </c>
      <c r="N52" s="21">
        <v>6.1</v>
      </c>
      <c r="O52" s="21">
        <v>6.2</v>
      </c>
      <c r="P52" s="21">
        <v>6.1</v>
      </c>
    </row>
    <row r="53" spans="1:16" ht="12.75">
      <c r="A53" s="12" t="s">
        <v>4</v>
      </c>
      <c r="B53" s="137">
        <v>0.09</v>
      </c>
      <c r="C53" s="137">
        <v>0.86</v>
      </c>
      <c r="D53" s="137">
        <v>0.12</v>
      </c>
      <c r="E53" s="137">
        <v>0.03</v>
      </c>
      <c r="F53" s="137">
        <v>0.68</v>
      </c>
      <c r="G53" s="137">
        <v>0.2</v>
      </c>
      <c r="H53" s="137">
        <v>0.04</v>
      </c>
      <c r="I53" s="137">
        <v>0.07</v>
      </c>
      <c r="J53" s="137">
        <v>0.11</v>
      </c>
      <c r="K53" s="137">
        <v>0.22</v>
      </c>
      <c r="L53" s="21">
        <v>113</v>
      </c>
      <c r="M53" s="21">
        <v>6.1</v>
      </c>
      <c r="N53" s="21">
        <v>6.3</v>
      </c>
      <c r="O53" s="21">
        <v>6.1</v>
      </c>
      <c r="P53" s="21">
        <v>6.3</v>
      </c>
    </row>
    <row r="54" spans="1:16" ht="12.75">
      <c r="A54" s="12" t="s">
        <v>5</v>
      </c>
      <c r="B54" s="137">
        <v>0.1</v>
      </c>
      <c r="C54" s="137">
        <v>0.93</v>
      </c>
      <c r="D54" s="137">
        <v>0.26</v>
      </c>
      <c r="E54" s="137">
        <v>0.44</v>
      </c>
      <c r="F54" s="137">
        <v>0.86</v>
      </c>
      <c r="G54" s="137">
        <v>0.2</v>
      </c>
      <c r="H54" s="137">
        <v>0.04</v>
      </c>
      <c r="I54" s="137">
        <v>0.07</v>
      </c>
      <c r="J54" s="137">
        <v>0.13</v>
      </c>
      <c r="K54" s="137">
        <v>0.23</v>
      </c>
      <c r="L54" s="21">
        <v>111</v>
      </c>
      <c r="M54" s="21">
        <v>6.3</v>
      </c>
      <c r="N54" s="21">
        <v>6.2</v>
      </c>
      <c r="O54" s="21">
        <v>6.3</v>
      </c>
      <c r="P54" s="21">
        <v>6.2</v>
      </c>
    </row>
    <row r="55" spans="1:16" ht="12.75">
      <c r="A55" s="12" t="s">
        <v>6</v>
      </c>
      <c r="B55" s="137">
        <v>0.05</v>
      </c>
      <c r="C55" s="137">
        <v>1.32</v>
      </c>
      <c r="D55" s="137">
        <v>0.101</v>
      </c>
      <c r="E55" s="137">
        <v>0.56</v>
      </c>
      <c r="F55" s="137">
        <v>1.1</v>
      </c>
      <c r="G55" s="137">
        <v>0.23</v>
      </c>
      <c r="H55" s="137">
        <v>0.04</v>
      </c>
      <c r="I55" s="137">
        <v>0.09</v>
      </c>
      <c r="J55" s="137">
        <v>0.16</v>
      </c>
      <c r="K55" s="137">
        <v>0.3</v>
      </c>
      <c r="L55" s="21">
        <v>110</v>
      </c>
      <c r="M55" s="21">
        <v>6.1</v>
      </c>
      <c r="N55" s="21">
        <v>6.3</v>
      </c>
      <c r="O55" s="21">
        <v>6.1</v>
      </c>
      <c r="P55" s="21">
        <v>6.3</v>
      </c>
    </row>
    <row r="56" spans="1:16" ht="12.75">
      <c r="A56" s="12" t="s">
        <v>7</v>
      </c>
      <c r="B56" s="137">
        <v>0</v>
      </c>
      <c r="C56" s="137">
        <v>1.65</v>
      </c>
      <c r="D56" s="137">
        <v>0.147</v>
      </c>
      <c r="E56" s="137">
        <v>0.49</v>
      </c>
      <c r="F56" s="137">
        <v>1.31</v>
      </c>
      <c r="G56" s="137">
        <v>0.381</v>
      </c>
      <c r="H56" s="137">
        <v>0.05</v>
      </c>
      <c r="I56" s="137">
        <v>0.12</v>
      </c>
      <c r="J56" s="137">
        <v>0.19</v>
      </c>
      <c r="K56" s="137">
        <v>0.35</v>
      </c>
      <c r="L56" s="21">
        <v>112</v>
      </c>
      <c r="M56" s="21">
        <v>6.3</v>
      </c>
      <c r="N56" s="21">
        <v>6.2</v>
      </c>
      <c r="O56" s="21">
        <v>6.3</v>
      </c>
      <c r="P56" s="21">
        <v>6.2</v>
      </c>
    </row>
    <row r="57" spans="1:16" ht="12.75">
      <c r="A57" s="12" t="s">
        <v>8</v>
      </c>
      <c r="B57" s="137">
        <v>0</v>
      </c>
      <c r="C57" s="137">
        <v>1.6</v>
      </c>
      <c r="D57" s="137">
        <v>0.15</v>
      </c>
      <c r="E57" s="137">
        <v>0.56</v>
      </c>
      <c r="F57" s="137">
        <v>1.36</v>
      </c>
      <c r="G57" s="137">
        <v>0.34</v>
      </c>
      <c r="H57" s="137">
        <v>0.05</v>
      </c>
      <c r="I57" s="137">
        <v>0.12</v>
      </c>
      <c r="J57" s="137">
        <v>0.24</v>
      </c>
      <c r="K57" s="137">
        <v>0.42</v>
      </c>
      <c r="L57" s="21">
        <v>110</v>
      </c>
      <c r="M57" s="21">
        <v>6.2</v>
      </c>
      <c r="N57" s="21">
        <v>6.3</v>
      </c>
      <c r="O57" s="21">
        <v>6.2</v>
      </c>
      <c r="P57" s="21">
        <v>6.2</v>
      </c>
    </row>
    <row r="58" spans="1:16" ht="12.75">
      <c r="A58" s="12" t="s">
        <v>9</v>
      </c>
      <c r="B58" s="137">
        <v>0</v>
      </c>
      <c r="C58" s="137">
        <v>1.5</v>
      </c>
      <c r="D58" s="137">
        <v>0.15</v>
      </c>
      <c r="E58" s="137">
        <v>0.66</v>
      </c>
      <c r="F58" s="137">
        <v>1.35</v>
      </c>
      <c r="G58" s="137">
        <v>0.46</v>
      </c>
      <c r="H58" s="137">
        <v>0.05</v>
      </c>
      <c r="I58" s="137">
        <v>0.12</v>
      </c>
      <c r="J58" s="137">
        <v>0.21</v>
      </c>
      <c r="K58" s="137">
        <v>0.38</v>
      </c>
      <c r="L58" s="21">
        <v>109</v>
      </c>
      <c r="M58" s="21">
        <v>6.2</v>
      </c>
      <c r="N58" s="21">
        <v>6.1</v>
      </c>
      <c r="O58" s="21">
        <v>6.2</v>
      </c>
      <c r="P58" s="21">
        <v>6.2</v>
      </c>
    </row>
    <row r="59" spans="1:16" ht="12.75">
      <c r="A59" s="12" t="s">
        <v>10</v>
      </c>
      <c r="B59" s="137">
        <v>0</v>
      </c>
      <c r="C59" s="137">
        <v>1.52</v>
      </c>
      <c r="D59" s="137">
        <v>0.23</v>
      </c>
      <c r="E59" s="137">
        <v>0.63</v>
      </c>
      <c r="F59" s="137">
        <v>1.31</v>
      </c>
      <c r="G59" s="137">
        <v>0.56</v>
      </c>
      <c r="H59" s="137">
        <v>0.06</v>
      </c>
      <c r="I59" s="137">
        <v>0.13</v>
      </c>
      <c r="J59" s="137">
        <v>0.23</v>
      </c>
      <c r="K59" s="137">
        <v>0.43</v>
      </c>
      <c r="L59" s="21">
        <v>110</v>
      </c>
      <c r="M59" s="21">
        <v>6.2</v>
      </c>
      <c r="N59" s="21">
        <v>6.1</v>
      </c>
      <c r="O59" s="21">
        <v>6.2</v>
      </c>
      <c r="P59" s="21">
        <v>6.2</v>
      </c>
    </row>
    <row r="60" spans="1:16" ht="12.75">
      <c r="A60" s="12" t="s">
        <v>11</v>
      </c>
      <c r="B60" s="137">
        <v>0</v>
      </c>
      <c r="C60" s="137">
        <v>1.57</v>
      </c>
      <c r="D60" s="137">
        <v>0.25</v>
      </c>
      <c r="E60" s="137">
        <v>0.56</v>
      </c>
      <c r="F60" s="137">
        <v>1.19</v>
      </c>
      <c r="G60" s="137">
        <v>0.6</v>
      </c>
      <c r="H60" s="137">
        <v>0.05</v>
      </c>
      <c r="I60" s="137">
        <v>0.13</v>
      </c>
      <c r="J60" s="137">
        <v>0.22</v>
      </c>
      <c r="K60" s="137">
        <v>0.4</v>
      </c>
      <c r="L60" s="21">
        <v>110</v>
      </c>
      <c r="M60" s="21">
        <v>6.2</v>
      </c>
      <c r="N60" s="21">
        <v>6.2</v>
      </c>
      <c r="O60" s="21">
        <v>6.2</v>
      </c>
      <c r="P60" s="21">
        <v>6.2</v>
      </c>
    </row>
    <row r="61" spans="1:16" ht="12.75">
      <c r="A61" s="12" t="s">
        <v>12</v>
      </c>
      <c r="B61" s="137">
        <v>0</v>
      </c>
      <c r="C61" s="137">
        <v>1.55</v>
      </c>
      <c r="D61" s="137">
        <v>0.25</v>
      </c>
      <c r="E61" s="137">
        <v>0.58</v>
      </c>
      <c r="F61" s="137">
        <v>1.21</v>
      </c>
      <c r="G61" s="137">
        <v>0.61</v>
      </c>
      <c r="H61" s="137">
        <v>0.05</v>
      </c>
      <c r="I61" s="137">
        <v>0.12</v>
      </c>
      <c r="J61" s="137">
        <v>0.19</v>
      </c>
      <c r="K61" s="137">
        <v>0.34</v>
      </c>
      <c r="L61" s="21">
        <v>110</v>
      </c>
      <c r="M61" s="21">
        <v>6.2</v>
      </c>
      <c r="N61" s="21">
        <v>6.2</v>
      </c>
      <c r="O61" s="21">
        <v>6.2</v>
      </c>
      <c r="P61" s="21">
        <v>6.2</v>
      </c>
    </row>
    <row r="62" spans="1:16" ht="12.75">
      <c r="A62" s="12" t="s">
        <v>13</v>
      </c>
      <c r="B62" s="137">
        <v>0</v>
      </c>
      <c r="C62" s="137">
        <v>1.54</v>
      </c>
      <c r="D62" s="137">
        <v>0.24</v>
      </c>
      <c r="E62" s="137">
        <v>0.62</v>
      </c>
      <c r="F62" s="137">
        <v>1.23</v>
      </c>
      <c r="G62" s="137">
        <v>0.61</v>
      </c>
      <c r="H62" s="137">
        <v>0.05</v>
      </c>
      <c r="I62" s="137">
        <v>0.12</v>
      </c>
      <c r="J62" s="137">
        <v>0.21</v>
      </c>
      <c r="K62" s="137">
        <v>0.4</v>
      </c>
      <c r="L62" s="21">
        <v>110</v>
      </c>
      <c r="M62" s="21">
        <v>6.2</v>
      </c>
      <c r="N62" s="21">
        <v>6.2</v>
      </c>
      <c r="O62" s="21">
        <v>6.2</v>
      </c>
      <c r="P62" s="21">
        <v>6.2</v>
      </c>
    </row>
    <row r="63" spans="1:16" ht="12.75">
      <c r="A63" s="12" t="s">
        <v>14</v>
      </c>
      <c r="B63" s="137">
        <v>0</v>
      </c>
      <c r="C63" s="137">
        <v>1.5</v>
      </c>
      <c r="D63" s="137">
        <v>0.23</v>
      </c>
      <c r="E63" s="137">
        <v>0.66</v>
      </c>
      <c r="F63" s="137">
        <v>1.21</v>
      </c>
      <c r="G63" s="137">
        <v>0.59</v>
      </c>
      <c r="H63" s="137">
        <v>0.05</v>
      </c>
      <c r="I63" s="137">
        <v>0.12</v>
      </c>
      <c r="J63" s="137">
        <v>0.21</v>
      </c>
      <c r="K63" s="137">
        <v>0.37</v>
      </c>
      <c r="L63" s="21">
        <v>110</v>
      </c>
      <c r="M63" s="21">
        <v>6.2</v>
      </c>
      <c r="N63" s="21">
        <v>6.2</v>
      </c>
      <c r="O63" s="21">
        <v>6.2</v>
      </c>
      <c r="P63" s="21">
        <v>6.2</v>
      </c>
    </row>
    <row r="64" spans="1:16" ht="12.75">
      <c r="A64" s="12" t="s">
        <v>15</v>
      </c>
      <c r="B64" s="137">
        <v>0</v>
      </c>
      <c r="C64" s="137">
        <v>1.5</v>
      </c>
      <c r="D64" s="137">
        <v>0.23</v>
      </c>
      <c r="E64" s="137">
        <v>0.71</v>
      </c>
      <c r="F64" s="137">
        <v>1.24</v>
      </c>
      <c r="G64" s="137">
        <v>0.56</v>
      </c>
      <c r="H64" s="137">
        <v>0.05</v>
      </c>
      <c r="I64" s="137">
        <v>0.12</v>
      </c>
      <c r="J64" s="137">
        <v>0.21</v>
      </c>
      <c r="K64" s="137">
        <v>0.37</v>
      </c>
      <c r="L64" s="21">
        <v>110</v>
      </c>
      <c r="M64" s="21">
        <v>6.2</v>
      </c>
      <c r="N64" s="21">
        <v>6.2</v>
      </c>
      <c r="O64" s="21">
        <v>6.2</v>
      </c>
      <c r="P64" s="21">
        <v>6.2</v>
      </c>
    </row>
    <row r="65" spans="1:16" ht="12.75">
      <c r="A65" s="12" t="s">
        <v>16</v>
      </c>
      <c r="B65" s="137">
        <v>0.05</v>
      </c>
      <c r="C65" s="137">
        <v>1.58</v>
      </c>
      <c r="D65" s="137">
        <v>0.26</v>
      </c>
      <c r="E65" s="137">
        <v>0.62</v>
      </c>
      <c r="F65" s="137">
        <v>1.22</v>
      </c>
      <c r="G65" s="137">
        <v>0.58</v>
      </c>
      <c r="H65" s="137">
        <v>0.05</v>
      </c>
      <c r="I65" s="137">
        <v>0.12</v>
      </c>
      <c r="J65" s="137">
        <v>0.21</v>
      </c>
      <c r="K65" s="137">
        <v>0.39</v>
      </c>
      <c r="L65" s="21">
        <v>110</v>
      </c>
      <c r="M65" s="21">
        <v>6.2</v>
      </c>
      <c r="N65" s="21">
        <v>6.2</v>
      </c>
      <c r="O65" s="21">
        <v>6.2</v>
      </c>
      <c r="P65" s="21">
        <v>6.2</v>
      </c>
    </row>
    <row r="66" spans="1:16" ht="12.75">
      <c r="A66" s="12" t="s">
        <v>17</v>
      </c>
      <c r="B66" s="137">
        <v>0.05</v>
      </c>
      <c r="C66" s="137">
        <v>1.51</v>
      </c>
      <c r="D66" s="137">
        <v>0.28</v>
      </c>
      <c r="E66" s="137">
        <v>0.65</v>
      </c>
      <c r="F66" s="137">
        <v>1.4</v>
      </c>
      <c r="G66" s="137">
        <v>0.58</v>
      </c>
      <c r="H66" s="137">
        <v>0.07</v>
      </c>
      <c r="I66" s="137">
        <v>0.13</v>
      </c>
      <c r="J66" s="137">
        <v>0.22</v>
      </c>
      <c r="K66" s="137">
        <v>0.43</v>
      </c>
      <c r="L66" s="21">
        <v>110</v>
      </c>
      <c r="M66" s="21">
        <v>6.2</v>
      </c>
      <c r="N66" s="21">
        <v>6.2</v>
      </c>
      <c r="O66" s="21">
        <v>6.2</v>
      </c>
      <c r="P66" s="21">
        <v>6.2</v>
      </c>
    </row>
    <row r="67" spans="1:16" ht="12.75">
      <c r="A67" s="12" t="s">
        <v>18</v>
      </c>
      <c r="B67" s="137">
        <v>1.46</v>
      </c>
      <c r="C67" s="137">
        <v>1.02</v>
      </c>
      <c r="D67" s="137">
        <v>0.31</v>
      </c>
      <c r="E67" s="137">
        <v>0.72</v>
      </c>
      <c r="F67" s="137">
        <v>1.43</v>
      </c>
      <c r="G67" s="137">
        <v>0.59</v>
      </c>
      <c r="H67" s="137">
        <v>0.12</v>
      </c>
      <c r="I67" s="137">
        <v>0.13</v>
      </c>
      <c r="J67" s="137">
        <v>0.22</v>
      </c>
      <c r="K67" s="137">
        <v>0.48</v>
      </c>
      <c r="L67" s="21">
        <v>110</v>
      </c>
      <c r="M67" s="21">
        <v>6.2</v>
      </c>
      <c r="N67" s="21">
        <v>6.2</v>
      </c>
      <c r="O67" s="21">
        <v>6.2</v>
      </c>
      <c r="P67" s="21">
        <v>6.2</v>
      </c>
    </row>
    <row r="68" spans="1:16" ht="12.75">
      <c r="A68" s="12" t="s">
        <v>19</v>
      </c>
      <c r="B68" s="137">
        <v>1.92</v>
      </c>
      <c r="C68" s="137">
        <v>0.96</v>
      </c>
      <c r="D68" s="137">
        <v>0.3</v>
      </c>
      <c r="E68" s="137">
        <v>0.73</v>
      </c>
      <c r="F68" s="137">
        <v>1.12</v>
      </c>
      <c r="G68" s="137">
        <v>0.6</v>
      </c>
      <c r="H68" s="137">
        <v>0.14</v>
      </c>
      <c r="I68" s="137">
        <v>0.12</v>
      </c>
      <c r="J68" s="137">
        <v>0.2</v>
      </c>
      <c r="K68" s="137">
        <v>0.47</v>
      </c>
      <c r="L68" s="21">
        <v>110</v>
      </c>
      <c r="M68" s="21">
        <v>6.2</v>
      </c>
      <c r="N68" s="21">
        <v>6.2</v>
      </c>
      <c r="O68" s="21">
        <v>6.2</v>
      </c>
      <c r="P68" s="21">
        <v>6.2</v>
      </c>
    </row>
    <row r="69" spans="1:16" ht="12.75">
      <c r="A69" s="12" t="s">
        <v>20</v>
      </c>
      <c r="B69" s="137">
        <v>1.9</v>
      </c>
      <c r="C69" s="137">
        <v>1.01</v>
      </c>
      <c r="D69" s="137">
        <v>0.31</v>
      </c>
      <c r="E69" s="137">
        <v>0.72</v>
      </c>
      <c r="F69" s="137">
        <v>1.09</v>
      </c>
      <c r="G69" s="137">
        <v>0.55</v>
      </c>
      <c r="H69" s="137">
        <v>0.14</v>
      </c>
      <c r="I69" s="137">
        <v>0.12</v>
      </c>
      <c r="J69" s="137">
        <v>0.16</v>
      </c>
      <c r="K69" s="137">
        <v>0.43</v>
      </c>
      <c r="L69" s="21">
        <v>110</v>
      </c>
      <c r="M69" s="21">
        <v>6.2</v>
      </c>
      <c r="N69" s="21">
        <v>6.2</v>
      </c>
      <c r="O69" s="21">
        <v>6.2</v>
      </c>
      <c r="P69" s="21">
        <v>6.2</v>
      </c>
    </row>
    <row r="70" spans="1:16" ht="12.75">
      <c r="A70" s="12" t="s">
        <v>21</v>
      </c>
      <c r="B70" s="137">
        <v>1.8</v>
      </c>
      <c r="C70" s="137">
        <v>0.96</v>
      </c>
      <c r="D70" s="137">
        <v>0.3</v>
      </c>
      <c r="E70" s="137">
        <v>0.64</v>
      </c>
      <c r="F70" s="137">
        <v>1.05</v>
      </c>
      <c r="G70" s="137">
        <v>0.54</v>
      </c>
      <c r="H70" s="137">
        <v>0.13</v>
      </c>
      <c r="I70" s="137">
        <v>0.11</v>
      </c>
      <c r="J70" s="137">
        <v>0.24</v>
      </c>
      <c r="K70" s="137">
        <v>0.48</v>
      </c>
      <c r="L70" s="21">
        <v>110</v>
      </c>
      <c r="M70" s="21">
        <v>6.2</v>
      </c>
      <c r="N70" s="21">
        <v>6.2</v>
      </c>
      <c r="O70" s="21">
        <v>6.2</v>
      </c>
      <c r="P70" s="21">
        <v>6.2</v>
      </c>
    </row>
    <row r="71" spans="1:16" ht="12.75">
      <c r="A71" s="12" t="s">
        <v>22</v>
      </c>
      <c r="B71" s="137">
        <v>1.6</v>
      </c>
      <c r="C71" s="137">
        <v>0.95</v>
      </c>
      <c r="D71" s="137">
        <v>0.26</v>
      </c>
      <c r="E71" s="137">
        <v>0.56</v>
      </c>
      <c r="F71" s="137">
        <v>1.01</v>
      </c>
      <c r="G71" s="137">
        <v>0.52</v>
      </c>
      <c r="H71" s="137">
        <v>0.12</v>
      </c>
      <c r="I71" s="137">
        <v>0.1</v>
      </c>
      <c r="J71" s="137">
        <v>0.24</v>
      </c>
      <c r="K71" s="137">
        <v>0.48</v>
      </c>
      <c r="L71" s="21">
        <v>110</v>
      </c>
      <c r="M71" s="21">
        <v>6.2</v>
      </c>
      <c r="N71" s="21">
        <v>6.2</v>
      </c>
      <c r="O71" s="21">
        <v>6.2</v>
      </c>
      <c r="P71" s="21">
        <v>6.2</v>
      </c>
    </row>
    <row r="72" spans="1:16" ht="12.75">
      <c r="A72" s="12" t="s">
        <v>23</v>
      </c>
      <c r="B72" s="137">
        <v>1.34</v>
      </c>
      <c r="C72" s="137">
        <v>0.91</v>
      </c>
      <c r="D72" s="137">
        <v>0.16</v>
      </c>
      <c r="E72" s="137">
        <v>0.45</v>
      </c>
      <c r="F72" s="137">
        <v>0.8</v>
      </c>
      <c r="G72" s="137">
        <v>0.34</v>
      </c>
      <c r="H72" s="137">
        <v>0.1</v>
      </c>
      <c r="I72" s="137">
        <v>0.08</v>
      </c>
      <c r="J72" s="137">
        <v>0.16</v>
      </c>
      <c r="K72" s="137">
        <v>0.39</v>
      </c>
      <c r="L72" s="21">
        <v>110</v>
      </c>
      <c r="M72" s="21">
        <v>6.2</v>
      </c>
      <c r="N72" s="21">
        <v>6.2</v>
      </c>
      <c r="O72" s="21">
        <v>6.2</v>
      </c>
      <c r="P72" s="21">
        <v>6.2</v>
      </c>
    </row>
    <row r="73" spans="1:16" ht="12.7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1:16" ht="13.5">
      <c r="A74" s="13"/>
      <c r="B74" s="13"/>
      <c r="C74" s="13"/>
      <c r="D74" s="140" t="s">
        <v>95</v>
      </c>
      <c r="E74" s="140"/>
      <c r="F74" s="13" t="s">
        <v>113</v>
      </c>
      <c r="G74" s="13"/>
      <c r="H74" s="13"/>
      <c r="I74" s="143"/>
      <c r="J74" s="143"/>
      <c r="K74" s="143"/>
      <c r="L74" s="84" t="s">
        <v>115</v>
      </c>
      <c r="M74" s="84"/>
      <c r="N74" s="84"/>
      <c r="O74" s="13"/>
      <c r="P74" s="13"/>
    </row>
    <row r="75" spans="1:16" ht="13.5">
      <c r="A75" s="13"/>
      <c r="I75" s="141" t="s">
        <v>109</v>
      </c>
      <c r="J75" s="142"/>
      <c r="K75" s="142"/>
      <c r="L75" s="141" t="s">
        <v>110</v>
      </c>
      <c r="M75" s="141"/>
      <c r="N75" s="141"/>
      <c r="O75" s="13"/>
      <c r="P75" s="13"/>
    </row>
    <row r="76" spans="1:16" ht="13.5">
      <c r="A76" s="13"/>
      <c r="B76" s="13"/>
      <c r="C76" s="13"/>
      <c r="D76" s="13"/>
      <c r="E76" s="13"/>
      <c r="F76" s="13" t="s">
        <v>114</v>
      </c>
      <c r="G76" s="13"/>
      <c r="H76" s="13"/>
      <c r="I76" s="83"/>
      <c r="J76" s="83"/>
      <c r="K76" s="84"/>
      <c r="L76" s="87" t="s">
        <v>116</v>
      </c>
      <c r="M76" s="87"/>
      <c r="N76" s="87"/>
      <c r="O76" s="13"/>
      <c r="P76" s="13"/>
    </row>
    <row r="77" spans="1:16" ht="13.5">
      <c r="A77" s="13"/>
      <c r="B77" s="13"/>
      <c r="C77" s="13"/>
      <c r="D77" s="13"/>
      <c r="E77" s="13"/>
      <c r="F77" s="13"/>
      <c r="G77" s="13"/>
      <c r="H77" s="13"/>
      <c r="I77" s="141" t="s">
        <v>109</v>
      </c>
      <c r="J77" s="142"/>
      <c r="K77" s="142"/>
      <c r="L77" s="141" t="s">
        <v>110</v>
      </c>
      <c r="M77" s="141"/>
      <c r="N77" s="141"/>
      <c r="O77" s="13"/>
      <c r="P77" s="13"/>
    </row>
    <row r="78" spans="4:14" ht="13.5">
      <c r="D78" t="s">
        <v>117</v>
      </c>
      <c r="I78" s="83"/>
      <c r="J78" s="83"/>
      <c r="K78" s="84"/>
      <c r="L78" s="87" t="s">
        <v>118</v>
      </c>
      <c r="M78" s="87"/>
      <c r="N78" s="87"/>
    </row>
    <row r="79" spans="9:14" ht="13.5">
      <c r="I79" s="141" t="s">
        <v>109</v>
      </c>
      <c r="J79" s="142"/>
      <c r="K79" s="142"/>
      <c r="L79" s="141" t="s">
        <v>110</v>
      </c>
      <c r="M79" s="141"/>
      <c r="N79" s="141"/>
    </row>
  </sheetData>
  <sheetProtection formatCells="0" formatColumns="0" formatRows="0" insertColumns="0" insertRows="0" insertHyperlinks="0" deleteColumns="0" deleteRows="0" sort="0" autoFilter="0" pivotTables="0"/>
  <protectedRanges>
    <protectedRange password="CEF5" sqref="A49:P72" name="Диапазон1"/>
  </protectedRanges>
  <mergeCells count="37">
    <mergeCell ref="B38:D38"/>
    <mergeCell ref="I39:K39"/>
    <mergeCell ref="L39:N39"/>
    <mergeCell ref="L46:P46"/>
    <mergeCell ref="A47:A48"/>
    <mergeCell ref="B47:B48"/>
    <mergeCell ref="C47:C48"/>
    <mergeCell ref="D47:D48"/>
    <mergeCell ref="E47:E48"/>
    <mergeCell ref="F47:F48"/>
    <mergeCell ref="G47:G48"/>
    <mergeCell ref="H47:H48"/>
    <mergeCell ref="O47:O48"/>
    <mergeCell ref="P47:P48"/>
    <mergeCell ref="I47:I48"/>
    <mergeCell ref="J47:J48"/>
    <mergeCell ref="K47:K48"/>
    <mergeCell ref="L47:L48"/>
    <mergeCell ref="M47:M48"/>
    <mergeCell ref="N47:N48"/>
    <mergeCell ref="B7:K7"/>
    <mergeCell ref="I34:K34"/>
    <mergeCell ref="I35:K35"/>
    <mergeCell ref="I37:K37"/>
    <mergeCell ref="L35:N35"/>
    <mergeCell ref="L37:N37"/>
    <mergeCell ref="B34:D34"/>
    <mergeCell ref="G44:J44"/>
    <mergeCell ref="D74:E74"/>
    <mergeCell ref="I79:K79"/>
    <mergeCell ref="L79:N79"/>
    <mergeCell ref="I74:K74"/>
    <mergeCell ref="I75:K75"/>
    <mergeCell ref="L75:N75"/>
    <mergeCell ref="I77:K77"/>
    <mergeCell ref="L77:N77"/>
    <mergeCell ref="A46:K46"/>
  </mergeCells>
  <printOptions/>
  <pageMargins left="0.9055118110236221" right="0.5118110236220472" top="0.7480314960629921" bottom="0.35433070866141736" header="0.31496062992125984" footer="0.31496062992125984"/>
  <pageSetup orientation="landscape" paperSize="9" r:id="rId1"/>
  <ignoredErrors>
    <ignoredError sqref="G9:G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C145"/>
  <sheetViews>
    <sheetView tabSelected="1" zoomScalePageLayoutView="0" workbookViewId="0" topLeftCell="A7">
      <selection activeCell="A7" sqref="A7"/>
    </sheetView>
  </sheetViews>
  <sheetFormatPr defaultColWidth="9.00390625" defaultRowHeight="12.75"/>
  <cols>
    <col min="1" max="1" width="2.875" style="0" customWidth="1"/>
    <col min="2" max="2" width="7.00390625" style="0" customWidth="1"/>
    <col min="3" max="3" width="5.50390625" style="0" customWidth="1"/>
    <col min="4" max="4" width="7.50390625" style="0" customWidth="1"/>
    <col min="5" max="5" width="9.00390625" style="0" customWidth="1"/>
    <col min="6" max="6" width="5.625" style="0" customWidth="1"/>
    <col min="7" max="7" width="6.50390625" style="0" customWidth="1"/>
    <col min="8" max="8" width="5.625" style="0" customWidth="1"/>
    <col min="9" max="9" width="5.125" style="0" customWidth="1"/>
    <col min="10" max="12" width="5.625" style="0" customWidth="1"/>
    <col min="13" max="13" width="5.50390625" style="0" customWidth="1"/>
    <col min="14" max="16" width="5.625" style="0" customWidth="1"/>
    <col min="17" max="17" width="5.375" style="0" customWidth="1"/>
    <col min="18" max="20" width="5.625" style="0" customWidth="1"/>
    <col min="21" max="21" width="5.50390625" style="0" customWidth="1"/>
    <col min="22" max="24" width="5.625" style="0" customWidth="1"/>
    <col min="25" max="25" width="5.375" style="0" customWidth="1"/>
    <col min="26" max="47" width="5.625" style="0" customWidth="1"/>
  </cols>
  <sheetData>
    <row r="1" ht="15">
      <c r="AC1" s="14"/>
    </row>
    <row r="2" ht="15">
      <c r="AC2" s="14"/>
    </row>
    <row r="3" ht="15">
      <c r="AC3" s="14"/>
    </row>
    <row r="4" ht="0.75" customHeight="1">
      <c r="AC4" s="14"/>
    </row>
    <row r="5" spans="27:29" ht="15">
      <c r="AA5" s="15"/>
      <c r="AC5" s="14"/>
    </row>
    <row r="6" spans="21:22" ht="15">
      <c r="U6" s="14"/>
      <c r="V6" s="14"/>
    </row>
    <row r="7" spans="3:19" ht="15">
      <c r="C7" s="16"/>
      <c r="D7" s="17" t="s">
        <v>96</v>
      </c>
      <c r="S7" s="14"/>
    </row>
    <row r="8" spans="2:14" ht="15">
      <c r="B8" s="16"/>
      <c r="C8" s="18"/>
      <c r="D8" s="1"/>
      <c r="E8" s="1"/>
      <c r="F8" s="1"/>
      <c r="G8" s="1"/>
      <c r="H8" s="17" t="s">
        <v>43</v>
      </c>
      <c r="I8" s="1"/>
      <c r="J8" s="1"/>
      <c r="K8" s="1"/>
      <c r="L8" s="1"/>
      <c r="M8" s="1"/>
      <c r="N8" s="1"/>
    </row>
    <row r="9" spans="2:14" ht="15">
      <c r="B9" s="16"/>
      <c r="C9" s="18"/>
      <c r="D9" s="1"/>
      <c r="E9" s="1"/>
      <c r="F9" s="1"/>
      <c r="G9" s="1"/>
      <c r="H9" s="17"/>
      <c r="I9" s="1"/>
      <c r="J9" s="1"/>
      <c r="K9" s="1"/>
      <c r="L9" s="1" t="s">
        <v>129</v>
      </c>
      <c r="M9" s="1"/>
      <c r="N9" s="1"/>
    </row>
    <row r="10" ht="13.5" thickBot="1"/>
    <row r="11" spans="1:29" s="75" customFormat="1" ht="13.5" customHeight="1" thickBot="1">
      <c r="A11" s="158" t="s">
        <v>44</v>
      </c>
      <c r="B11" s="160" t="s">
        <v>45</v>
      </c>
      <c r="C11" s="161"/>
      <c r="D11" s="89" t="s">
        <v>46</v>
      </c>
      <c r="E11" s="90" t="s">
        <v>47</v>
      </c>
      <c r="F11" s="196" t="s">
        <v>48</v>
      </c>
      <c r="G11" s="189"/>
      <c r="H11" s="189"/>
      <c r="I11" s="197"/>
      <c r="J11" s="196" t="s">
        <v>49</v>
      </c>
      <c r="K11" s="189"/>
      <c r="L11" s="189"/>
      <c r="M11" s="197"/>
      <c r="N11" s="196" t="s">
        <v>50</v>
      </c>
      <c r="O11" s="189"/>
      <c r="P11" s="189"/>
      <c r="Q11" s="197"/>
      <c r="R11" s="196" t="s">
        <v>51</v>
      </c>
      <c r="S11" s="189"/>
      <c r="T11" s="189"/>
      <c r="U11" s="197"/>
      <c r="V11" s="196" t="s">
        <v>52</v>
      </c>
      <c r="W11" s="189"/>
      <c r="X11" s="189"/>
      <c r="Y11" s="197"/>
      <c r="Z11" s="196" t="s">
        <v>53</v>
      </c>
      <c r="AA11" s="189"/>
      <c r="AB11" s="189"/>
      <c r="AC11" s="197"/>
    </row>
    <row r="12" spans="1:29" s="75" customFormat="1" ht="13.5" thickBot="1">
      <c r="A12" s="159"/>
      <c r="B12" s="162" t="s">
        <v>54</v>
      </c>
      <c r="C12" s="163"/>
      <c r="D12" s="91" t="s">
        <v>55</v>
      </c>
      <c r="E12" s="91" t="s">
        <v>56</v>
      </c>
      <c r="F12" s="26" t="s">
        <v>57</v>
      </c>
      <c r="G12" s="23" t="s">
        <v>58</v>
      </c>
      <c r="H12" s="24" t="s">
        <v>59</v>
      </c>
      <c r="I12" s="25" t="s">
        <v>60</v>
      </c>
      <c r="J12" s="26" t="s">
        <v>57</v>
      </c>
      <c r="K12" s="23" t="s">
        <v>58</v>
      </c>
      <c r="L12" s="24" t="s">
        <v>59</v>
      </c>
      <c r="M12" s="25" t="s">
        <v>60</v>
      </c>
      <c r="N12" s="27" t="s">
        <v>57</v>
      </c>
      <c r="O12" s="23" t="s">
        <v>58</v>
      </c>
      <c r="P12" s="24" t="s">
        <v>59</v>
      </c>
      <c r="Q12" s="25" t="s">
        <v>60</v>
      </c>
      <c r="R12" s="27" t="s">
        <v>57</v>
      </c>
      <c r="S12" s="23" t="s">
        <v>58</v>
      </c>
      <c r="T12" s="24" t="s">
        <v>59</v>
      </c>
      <c r="U12" s="25" t="s">
        <v>60</v>
      </c>
      <c r="V12" s="27" t="s">
        <v>57</v>
      </c>
      <c r="W12" s="23" t="s">
        <v>58</v>
      </c>
      <c r="X12" s="24" t="s">
        <v>59</v>
      </c>
      <c r="Y12" s="25" t="s">
        <v>60</v>
      </c>
      <c r="Z12" s="27" t="s">
        <v>57</v>
      </c>
      <c r="AA12" s="23" t="s">
        <v>58</v>
      </c>
      <c r="AB12" s="24" t="s">
        <v>59</v>
      </c>
      <c r="AC12" s="25" t="s">
        <v>60</v>
      </c>
    </row>
    <row r="13" spans="1:29" s="75" customFormat="1" ht="13.5" thickBot="1">
      <c r="A13" s="159"/>
      <c r="B13" s="164" t="s">
        <v>61</v>
      </c>
      <c r="C13" s="165"/>
      <c r="D13" s="28"/>
      <c r="E13" s="28" t="s">
        <v>62</v>
      </c>
      <c r="F13" s="29" t="s">
        <v>62</v>
      </c>
      <c r="G13" s="30" t="s">
        <v>63</v>
      </c>
      <c r="H13" s="31" t="s">
        <v>64</v>
      </c>
      <c r="I13" s="32" t="s">
        <v>65</v>
      </c>
      <c r="J13" s="29" t="s">
        <v>62</v>
      </c>
      <c r="K13" s="33" t="s">
        <v>63</v>
      </c>
      <c r="L13" s="31" t="s">
        <v>64</v>
      </c>
      <c r="M13" s="34" t="s">
        <v>65</v>
      </c>
      <c r="N13" s="29" t="s">
        <v>62</v>
      </c>
      <c r="O13" s="30" t="s">
        <v>63</v>
      </c>
      <c r="P13" s="31" t="s">
        <v>64</v>
      </c>
      <c r="Q13" s="32" t="s">
        <v>65</v>
      </c>
      <c r="R13" s="29" t="s">
        <v>62</v>
      </c>
      <c r="S13" s="33" t="s">
        <v>63</v>
      </c>
      <c r="T13" s="31" t="s">
        <v>64</v>
      </c>
      <c r="U13" s="32" t="s">
        <v>65</v>
      </c>
      <c r="V13" s="28" t="s">
        <v>62</v>
      </c>
      <c r="W13" s="30" t="s">
        <v>63</v>
      </c>
      <c r="X13" s="31" t="s">
        <v>64</v>
      </c>
      <c r="Y13" s="32" t="s">
        <v>65</v>
      </c>
      <c r="Z13" s="29" t="s">
        <v>62</v>
      </c>
      <c r="AA13" s="33" t="s">
        <v>63</v>
      </c>
      <c r="AB13" s="31" t="s">
        <v>64</v>
      </c>
      <c r="AC13" s="32" t="s">
        <v>65</v>
      </c>
    </row>
    <row r="14" spans="1:29" s="75" customFormat="1" ht="13.5" thickBot="1">
      <c r="A14" s="159"/>
      <c r="B14" s="166" t="s">
        <v>66</v>
      </c>
      <c r="C14" s="167"/>
      <c r="D14" s="172">
        <v>11</v>
      </c>
      <c r="E14" s="35">
        <v>110</v>
      </c>
      <c r="F14" s="26">
        <f>'Контр.замеры'!L49</f>
        <v>112</v>
      </c>
      <c r="G14" s="36">
        <f>'Контр.замеры'!H9</f>
        <v>4.8</v>
      </c>
      <c r="H14" s="92">
        <f aca="true" t="shared" si="0" ref="H14:H19">SUM(1.64*G14*F14)/1000</f>
        <v>0.8816639999999999</v>
      </c>
      <c r="I14" s="93">
        <f aca="true" t="shared" si="1" ref="I14:I19">SUM(0.43*G14*F14)/1000</f>
        <v>0.231168</v>
      </c>
      <c r="J14" s="38">
        <f>'Контр.замеры'!L50</f>
        <v>113</v>
      </c>
      <c r="K14" s="36">
        <f>'Контр.замеры'!H10</f>
        <v>4.8</v>
      </c>
      <c r="L14" s="92">
        <f aca="true" t="shared" si="2" ref="L14:L19">SUM(1.64*K14*J14)/1000</f>
        <v>0.8895359999999999</v>
      </c>
      <c r="M14" s="94">
        <f aca="true" t="shared" si="3" ref="M14:M19">SUM(0.43*K14*J14)/1000</f>
        <v>0.233232</v>
      </c>
      <c r="N14" s="39">
        <f>'Контр.замеры'!L51</f>
        <v>113</v>
      </c>
      <c r="O14" s="36">
        <f>'Контр.замеры'!H11</f>
        <v>4.8</v>
      </c>
      <c r="P14" s="92">
        <f aca="true" t="shared" si="4" ref="P14:P19">SUM(1.64*O14*N14)/1000</f>
        <v>0.8895359999999999</v>
      </c>
      <c r="Q14" s="93">
        <f aca="true" t="shared" si="5" ref="Q14:Q19">SUM(0.43*O14*N14)/1000</f>
        <v>0.233232</v>
      </c>
      <c r="R14" s="38">
        <f>'Контр.замеры'!L52</f>
        <v>111</v>
      </c>
      <c r="S14" s="36">
        <f>'Контр.замеры'!H12</f>
        <v>4.8</v>
      </c>
      <c r="T14" s="92">
        <f aca="true" t="shared" si="6" ref="T14:T19">SUM(1.64*S14*R14)/1000</f>
        <v>0.8737919999999999</v>
      </c>
      <c r="U14" s="93">
        <f aca="true" t="shared" si="7" ref="U14:U19">SUM(0.43*S14*R14)/1000</f>
        <v>0.229104</v>
      </c>
      <c r="V14" s="38">
        <f>'Контр.замеры'!L53</f>
        <v>113</v>
      </c>
      <c r="W14" s="36">
        <f>'Контр.замеры'!H13</f>
        <v>4.8</v>
      </c>
      <c r="X14" s="92">
        <f aca="true" t="shared" si="8" ref="X14:X19">SUM(1.64*W14*V14)/1000</f>
        <v>0.8895359999999999</v>
      </c>
      <c r="Y14" s="93">
        <f aca="true" t="shared" si="9" ref="Y14:Y19">SUM(0.43*W14*V14)/1000</f>
        <v>0.233232</v>
      </c>
      <c r="Z14" s="38">
        <f>'Контр.замеры'!L54</f>
        <v>111</v>
      </c>
      <c r="AA14" s="36">
        <f>'Контр.замеры'!H14</f>
        <v>4.8</v>
      </c>
      <c r="AB14" s="92">
        <f aca="true" t="shared" si="10" ref="AB14:AB19">SUM(1.64*AA14*Z14)/1000</f>
        <v>0.8737919999999999</v>
      </c>
      <c r="AC14" s="93">
        <f aca="true" t="shared" si="11" ref="AC14:AC19">SUM(0.43*AA14*Z14)/1000</f>
        <v>0.229104</v>
      </c>
    </row>
    <row r="15" spans="1:29" s="75" customFormat="1" ht="13.5" thickBot="1">
      <c r="A15" s="159"/>
      <c r="B15" s="168"/>
      <c r="C15" s="169"/>
      <c r="D15" s="173"/>
      <c r="E15" s="40">
        <v>6</v>
      </c>
      <c r="F15" s="41">
        <f>'Контр.замеры'!M49</f>
        <v>6.1</v>
      </c>
      <c r="G15" s="42">
        <f>'Контр.замеры'!L9</f>
        <v>78.6</v>
      </c>
      <c r="H15" s="95">
        <f t="shared" si="0"/>
        <v>0.7863144</v>
      </c>
      <c r="I15" s="96">
        <f t="shared" si="1"/>
        <v>0.20616779999999996</v>
      </c>
      <c r="J15" s="43">
        <f>'Контр.замеры'!M50</f>
        <v>6.2</v>
      </c>
      <c r="K15" s="44">
        <f>'Контр.замеры'!L10</f>
        <v>76.8</v>
      </c>
      <c r="L15" s="97">
        <f t="shared" si="2"/>
        <v>0.7809024</v>
      </c>
      <c r="M15" s="98">
        <f t="shared" si="3"/>
        <v>0.2047488</v>
      </c>
      <c r="N15" s="55">
        <f>'Контр.замеры'!M51</f>
        <v>6.3</v>
      </c>
      <c r="O15" s="44">
        <f>'Контр.замеры'!L11</f>
        <v>75.6</v>
      </c>
      <c r="P15" s="97">
        <f t="shared" si="4"/>
        <v>0.7810991999999999</v>
      </c>
      <c r="Q15" s="99">
        <f t="shared" si="5"/>
        <v>0.20480039999999997</v>
      </c>
      <c r="R15" s="46">
        <f>'Контр.замеры'!M52</f>
        <v>6.2</v>
      </c>
      <c r="S15" s="44">
        <f>'Контр.замеры'!L12</f>
        <v>75</v>
      </c>
      <c r="T15" s="97">
        <f t="shared" si="6"/>
        <v>0.7626</v>
      </c>
      <c r="U15" s="99">
        <f t="shared" si="7"/>
        <v>0.19995000000000002</v>
      </c>
      <c r="V15" s="46">
        <f>'Контр.замеры'!M53</f>
        <v>6.1</v>
      </c>
      <c r="W15" s="44">
        <f>'Контр.замеры'!L13</f>
        <v>62.4</v>
      </c>
      <c r="X15" s="97">
        <f t="shared" si="8"/>
        <v>0.6242496</v>
      </c>
      <c r="Y15" s="99">
        <f t="shared" si="9"/>
        <v>0.1636752</v>
      </c>
      <c r="Z15" s="47">
        <f>'Контр.замеры'!M54</f>
        <v>6.3</v>
      </c>
      <c r="AA15" s="42">
        <f>'Контр.замеры'!L14</f>
        <v>67.80000000000001</v>
      </c>
      <c r="AB15" s="95">
        <f t="shared" si="10"/>
        <v>0.7005096</v>
      </c>
      <c r="AC15" s="99">
        <f t="shared" si="11"/>
        <v>0.18367020000000003</v>
      </c>
    </row>
    <row r="16" spans="1:29" s="75" customFormat="1" ht="13.5" thickBot="1">
      <c r="A16" s="159"/>
      <c r="B16" s="170"/>
      <c r="C16" s="171"/>
      <c r="D16" s="174"/>
      <c r="E16" s="48">
        <v>6</v>
      </c>
      <c r="F16" s="45">
        <f>'Контр.замеры'!O49</f>
        <v>6.1</v>
      </c>
      <c r="G16" s="49">
        <f>'Контр.замеры'!N9</f>
        <v>8.4</v>
      </c>
      <c r="H16" s="97">
        <f t="shared" si="0"/>
        <v>0.08403359999999999</v>
      </c>
      <c r="I16" s="98">
        <f t="shared" si="1"/>
        <v>0.0220332</v>
      </c>
      <c r="J16" s="50">
        <f>'Контр.замеры'!O50</f>
        <v>6.2</v>
      </c>
      <c r="K16" s="44">
        <f>'Контр.замеры'!N10</f>
        <v>10.200000000000001</v>
      </c>
      <c r="L16" s="73">
        <f t="shared" si="2"/>
        <v>0.10371360000000002</v>
      </c>
      <c r="M16" s="100">
        <f t="shared" si="3"/>
        <v>0.0271932</v>
      </c>
      <c r="N16" s="55">
        <f>'Контр.замеры'!O51</f>
        <v>6.3</v>
      </c>
      <c r="O16" s="44">
        <f>'Контр.замеры'!N11</f>
        <v>9.12</v>
      </c>
      <c r="P16" s="73">
        <f t="shared" si="4"/>
        <v>0.09422783999999998</v>
      </c>
      <c r="Q16" s="100">
        <f t="shared" si="5"/>
        <v>0.024706079999999995</v>
      </c>
      <c r="R16" s="50">
        <f>'Контр.замеры'!O52</f>
        <v>6.2</v>
      </c>
      <c r="S16" s="44">
        <f>'Контр.замеры'!N12</f>
        <v>8.639999999999999</v>
      </c>
      <c r="T16" s="73">
        <f t="shared" si="6"/>
        <v>0.08785151999999997</v>
      </c>
      <c r="U16" s="100">
        <f t="shared" si="7"/>
        <v>0.023034239999999997</v>
      </c>
      <c r="V16" s="50">
        <f>'Контр.замеры'!O53</f>
        <v>6.1</v>
      </c>
      <c r="W16" s="44">
        <f>'Контр.замеры'!N13</f>
        <v>7.199999999999999</v>
      </c>
      <c r="X16" s="73">
        <f t="shared" si="8"/>
        <v>0.07202879999999999</v>
      </c>
      <c r="Y16" s="100">
        <f t="shared" si="9"/>
        <v>0.018885599999999995</v>
      </c>
      <c r="Z16" s="50">
        <f>'Контр.замеры'!O54</f>
        <v>6.3</v>
      </c>
      <c r="AA16" s="44">
        <f>'Контр.замеры'!N14</f>
        <v>15.600000000000001</v>
      </c>
      <c r="AB16" s="73">
        <f t="shared" si="10"/>
        <v>0.16117919999999997</v>
      </c>
      <c r="AC16" s="101">
        <f t="shared" si="11"/>
        <v>0.0422604</v>
      </c>
    </row>
    <row r="17" spans="1:29" s="75" customFormat="1" ht="13.5" thickBot="1">
      <c r="A17" s="159"/>
      <c r="B17" s="166" t="s">
        <v>67</v>
      </c>
      <c r="C17" s="167"/>
      <c r="D17" s="175">
        <v>11</v>
      </c>
      <c r="E17" s="35">
        <v>110</v>
      </c>
      <c r="F17" s="26">
        <f>'Контр.замеры'!L49</f>
        <v>112</v>
      </c>
      <c r="G17" s="51">
        <f>'Контр.замеры'!I9</f>
        <v>10.799999999999999</v>
      </c>
      <c r="H17" s="102">
        <f t="shared" si="0"/>
        <v>1.9837439999999997</v>
      </c>
      <c r="I17" s="103">
        <f t="shared" si="1"/>
        <v>0.5201279999999999</v>
      </c>
      <c r="J17" s="52">
        <f>'Контр.замеры'!L50</f>
        <v>113</v>
      </c>
      <c r="K17" s="51">
        <f>'Контр.замеры'!I10</f>
        <v>9.6</v>
      </c>
      <c r="L17" s="102">
        <f t="shared" si="2"/>
        <v>1.7790719999999998</v>
      </c>
      <c r="M17" s="104">
        <f t="shared" si="3"/>
        <v>0.466464</v>
      </c>
      <c r="N17" s="76">
        <f>'Контр.замеры'!L51</f>
        <v>113</v>
      </c>
      <c r="O17" s="51">
        <f>'Контр.замеры'!I11</f>
        <v>9.6</v>
      </c>
      <c r="P17" s="102">
        <f t="shared" si="4"/>
        <v>1.7790719999999998</v>
      </c>
      <c r="Q17" s="103">
        <f t="shared" si="5"/>
        <v>0.466464</v>
      </c>
      <c r="R17" s="52">
        <f>'Контр.замеры'!L52</f>
        <v>111</v>
      </c>
      <c r="S17" s="51">
        <f>'Контр.замеры'!I12</f>
        <v>9.6</v>
      </c>
      <c r="T17" s="102">
        <f t="shared" si="6"/>
        <v>1.7475839999999998</v>
      </c>
      <c r="U17" s="103">
        <f t="shared" si="7"/>
        <v>0.458208</v>
      </c>
      <c r="V17" s="52">
        <f>'Контр.замеры'!L53</f>
        <v>113</v>
      </c>
      <c r="W17" s="51">
        <f>'Контр.замеры'!I13</f>
        <v>8.4</v>
      </c>
      <c r="X17" s="102">
        <f t="shared" si="8"/>
        <v>1.5566879999999998</v>
      </c>
      <c r="Y17" s="103">
        <f t="shared" si="9"/>
        <v>0.408156</v>
      </c>
      <c r="Z17" s="52">
        <f>'Контр.замеры'!L54</f>
        <v>111</v>
      </c>
      <c r="AA17" s="51">
        <f>'Контр.замеры'!I14</f>
        <v>8.4</v>
      </c>
      <c r="AB17" s="102">
        <f t="shared" si="10"/>
        <v>1.529136</v>
      </c>
      <c r="AC17" s="103">
        <f t="shared" si="11"/>
        <v>0.400932</v>
      </c>
    </row>
    <row r="18" spans="1:29" s="75" customFormat="1" ht="13.5" thickBot="1">
      <c r="A18" s="159"/>
      <c r="B18" s="168"/>
      <c r="C18" s="169"/>
      <c r="D18" s="173"/>
      <c r="E18" s="48">
        <v>6</v>
      </c>
      <c r="F18" s="45">
        <f>'Контр.замеры'!N49</f>
        <v>6.3</v>
      </c>
      <c r="G18" s="44">
        <f>'Контр.замеры'!M9</f>
        <v>189.6</v>
      </c>
      <c r="H18" s="95">
        <f t="shared" si="0"/>
        <v>1.9589471999999997</v>
      </c>
      <c r="I18" s="96">
        <f t="shared" si="1"/>
        <v>0.5136263999999999</v>
      </c>
      <c r="J18" s="46">
        <f>'Контр.замеры'!N50</f>
        <v>6.1</v>
      </c>
      <c r="K18" s="44">
        <f>'Контр.замеры'!M10</f>
        <v>140.4</v>
      </c>
      <c r="L18" s="95">
        <f t="shared" si="2"/>
        <v>1.4045616</v>
      </c>
      <c r="M18" s="96">
        <f t="shared" si="3"/>
        <v>0.36826919999999996</v>
      </c>
      <c r="N18" s="55">
        <f>'Контр.замеры'!N51</f>
        <v>6.2</v>
      </c>
      <c r="O18" s="44">
        <f>'Контр.замеры'!M11</f>
        <v>120</v>
      </c>
      <c r="P18" s="95">
        <f t="shared" si="4"/>
        <v>1.22016</v>
      </c>
      <c r="Q18" s="96">
        <f t="shared" si="5"/>
        <v>0.31992000000000004</v>
      </c>
      <c r="R18" s="46">
        <f>'Контр.замеры'!N52</f>
        <v>6.1</v>
      </c>
      <c r="S18" s="44">
        <f>'Контр.замеры'!M12</f>
        <v>102</v>
      </c>
      <c r="T18" s="95">
        <f t="shared" si="6"/>
        <v>1.020408</v>
      </c>
      <c r="U18" s="96">
        <f t="shared" si="7"/>
        <v>0.267546</v>
      </c>
      <c r="V18" s="46">
        <f>'Контр.замеры'!N53</f>
        <v>6.3</v>
      </c>
      <c r="W18" s="44">
        <f>'Контр.замеры'!M13</f>
        <v>85.2</v>
      </c>
      <c r="X18" s="95">
        <f t="shared" si="8"/>
        <v>0.8802864</v>
      </c>
      <c r="Y18" s="96">
        <f t="shared" si="9"/>
        <v>0.2308068</v>
      </c>
      <c r="Z18" s="46">
        <f>'Контр.замеры'!N54</f>
        <v>6.2</v>
      </c>
      <c r="AA18" s="44">
        <f>'Контр.замеры'!M14</f>
        <v>156</v>
      </c>
      <c r="AB18" s="95">
        <f t="shared" si="10"/>
        <v>1.5862079999999998</v>
      </c>
      <c r="AC18" s="96">
        <f t="shared" si="11"/>
        <v>0.415896</v>
      </c>
    </row>
    <row r="19" spans="1:29" s="75" customFormat="1" ht="13.5" thickBot="1">
      <c r="A19" s="159"/>
      <c r="B19" s="170"/>
      <c r="C19" s="171"/>
      <c r="D19" s="174"/>
      <c r="E19" s="48">
        <v>6</v>
      </c>
      <c r="F19" s="45">
        <f>'Контр.замеры'!P49</f>
        <v>6.3</v>
      </c>
      <c r="G19" s="44">
        <f>'Контр.замеры'!O9</f>
        <v>14.040000000000001</v>
      </c>
      <c r="H19" s="97">
        <f t="shared" si="0"/>
        <v>0.14506128000000001</v>
      </c>
      <c r="I19" s="99">
        <f t="shared" si="1"/>
        <v>0.038034359999999996</v>
      </c>
      <c r="J19" s="46">
        <f>'Контр.замеры'!P50</f>
        <v>6.1</v>
      </c>
      <c r="K19" s="44">
        <f>'Контр.замеры'!O10</f>
        <v>12.84</v>
      </c>
      <c r="L19" s="105">
        <f t="shared" si="2"/>
        <v>0.12845135999999996</v>
      </c>
      <c r="M19" s="47">
        <f t="shared" si="3"/>
        <v>0.03367932</v>
      </c>
      <c r="N19" s="55">
        <f>'Контр.замеры'!P51</f>
        <v>6.2</v>
      </c>
      <c r="O19" s="44">
        <f>'Контр.замеры'!O11</f>
        <v>12.84</v>
      </c>
      <c r="P19" s="105">
        <f t="shared" si="4"/>
        <v>0.13055712</v>
      </c>
      <c r="Q19" s="47">
        <f t="shared" si="5"/>
        <v>0.03423144</v>
      </c>
      <c r="R19" s="46">
        <f>'Контр.замеры'!P52</f>
        <v>6.1</v>
      </c>
      <c r="S19" s="44">
        <f>'Контр.замеры'!O12</f>
        <v>12.6</v>
      </c>
      <c r="T19" s="105">
        <f t="shared" si="6"/>
        <v>0.12605039999999998</v>
      </c>
      <c r="U19" s="47">
        <f t="shared" si="7"/>
        <v>0.0330498</v>
      </c>
      <c r="V19" s="46">
        <f>'Контр.замеры'!P53</f>
        <v>6.3</v>
      </c>
      <c r="W19" s="44">
        <f>'Контр.замеры'!O13</f>
        <v>12</v>
      </c>
      <c r="X19" s="105">
        <f t="shared" si="8"/>
        <v>0.123984</v>
      </c>
      <c r="Y19" s="47">
        <f t="shared" si="9"/>
        <v>0.032508</v>
      </c>
      <c r="Z19" s="46">
        <f>'Контр.замеры'!P54</f>
        <v>6.2</v>
      </c>
      <c r="AA19" s="44">
        <f>'Контр.замеры'!O14</f>
        <v>12</v>
      </c>
      <c r="AB19" s="105">
        <f t="shared" si="10"/>
        <v>0.122016</v>
      </c>
      <c r="AC19" s="47">
        <f t="shared" si="11"/>
        <v>0.031992</v>
      </c>
    </row>
    <row r="20" spans="1:29" s="75" customFormat="1" ht="13.5" thickBot="1">
      <c r="A20" s="159"/>
      <c r="B20" s="176" t="s">
        <v>68</v>
      </c>
      <c r="C20" s="176"/>
      <c r="D20" s="176"/>
      <c r="E20" s="72"/>
      <c r="F20" s="82"/>
      <c r="G20" s="56"/>
      <c r="H20" s="81"/>
      <c r="I20" s="72"/>
      <c r="J20" s="38"/>
      <c r="K20" s="56"/>
      <c r="L20" s="81"/>
      <c r="M20" s="72"/>
      <c r="N20" s="38"/>
      <c r="O20" s="56"/>
      <c r="P20" s="81"/>
      <c r="Q20" s="72"/>
      <c r="R20" s="38"/>
      <c r="S20" s="56"/>
      <c r="T20" s="81"/>
      <c r="U20" s="72"/>
      <c r="V20" s="38"/>
      <c r="W20" s="56"/>
      <c r="X20" s="81"/>
      <c r="Y20" s="72"/>
      <c r="Z20" s="38"/>
      <c r="AA20" s="56"/>
      <c r="AB20" s="81"/>
      <c r="AC20" s="72"/>
    </row>
    <row r="21" spans="1:29" s="75" customFormat="1" ht="13.5" thickBot="1">
      <c r="A21" s="159"/>
      <c r="B21" s="177"/>
      <c r="C21" s="177"/>
      <c r="D21" s="177"/>
      <c r="E21" s="25"/>
      <c r="F21" s="79"/>
      <c r="G21" s="59"/>
      <c r="H21" s="24"/>
      <c r="I21" s="25"/>
      <c r="J21" s="58"/>
      <c r="K21" s="59"/>
      <c r="L21" s="24"/>
      <c r="M21" s="25"/>
      <c r="N21" s="58"/>
      <c r="O21" s="59"/>
      <c r="P21" s="24"/>
      <c r="Q21" s="25"/>
      <c r="R21" s="57"/>
      <c r="S21" s="59"/>
      <c r="T21" s="24"/>
      <c r="U21" s="25"/>
      <c r="V21" s="58"/>
      <c r="W21" s="59"/>
      <c r="X21" s="24"/>
      <c r="Y21" s="25"/>
      <c r="Z21" s="57"/>
      <c r="AA21" s="59"/>
      <c r="AB21" s="24"/>
      <c r="AC21" s="25"/>
    </row>
    <row r="22" spans="1:29" s="75" customFormat="1" ht="13.5" thickBot="1">
      <c r="A22" s="159"/>
      <c r="B22" s="178"/>
      <c r="C22" s="178"/>
      <c r="D22" s="178"/>
      <c r="E22" s="106"/>
      <c r="F22" s="107"/>
      <c r="G22" s="108"/>
      <c r="H22" s="109"/>
      <c r="I22" s="109"/>
      <c r="J22" s="110"/>
      <c r="K22" s="108"/>
      <c r="L22" s="109"/>
      <c r="M22" s="109"/>
      <c r="N22" s="110"/>
      <c r="O22" s="108"/>
      <c r="P22" s="109"/>
      <c r="Q22" s="111"/>
      <c r="R22" s="112"/>
      <c r="S22" s="108"/>
      <c r="T22" s="109"/>
      <c r="U22" s="109"/>
      <c r="V22" s="110"/>
      <c r="W22" s="108"/>
      <c r="X22" s="109"/>
      <c r="Y22" s="111"/>
      <c r="Z22" s="112"/>
      <c r="AA22" s="108"/>
      <c r="AB22" s="109"/>
      <c r="AC22" s="113"/>
    </row>
    <row r="23" spans="1:29" s="75" customFormat="1" ht="13.5" customHeight="1" thickBot="1">
      <c r="A23" s="158" t="s">
        <v>69</v>
      </c>
      <c r="B23" s="181" t="s">
        <v>70</v>
      </c>
      <c r="C23" s="181"/>
      <c r="D23" s="182"/>
      <c r="E23" s="90" t="s">
        <v>47</v>
      </c>
      <c r="F23" s="196" t="s">
        <v>48</v>
      </c>
      <c r="G23" s="189"/>
      <c r="H23" s="189"/>
      <c r="I23" s="197"/>
      <c r="J23" s="196" t="s">
        <v>49</v>
      </c>
      <c r="K23" s="189"/>
      <c r="L23" s="189"/>
      <c r="M23" s="197"/>
      <c r="N23" s="196" t="s">
        <v>50</v>
      </c>
      <c r="O23" s="189"/>
      <c r="P23" s="189"/>
      <c r="Q23" s="197"/>
      <c r="R23" s="196" t="s">
        <v>51</v>
      </c>
      <c r="S23" s="189"/>
      <c r="T23" s="189"/>
      <c r="U23" s="197"/>
      <c r="V23" s="196" t="s">
        <v>52</v>
      </c>
      <c r="W23" s="189"/>
      <c r="X23" s="189"/>
      <c r="Y23" s="197"/>
      <c r="Z23" s="196" t="s">
        <v>53</v>
      </c>
      <c r="AA23" s="189"/>
      <c r="AB23" s="189"/>
      <c r="AC23" s="197"/>
    </row>
    <row r="24" spans="1:29" s="75" customFormat="1" ht="13.5" thickBot="1">
      <c r="A24" s="179"/>
      <c r="B24" s="183" t="s">
        <v>71</v>
      </c>
      <c r="C24" s="183"/>
      <c r="D24" s="184"/>
      <c r="E24" s="66" t="s">
        <v>56</v>
      </c>
      <c r="F24" s="27" t="s">
        <v>57</v>
      </c>
      <c r="G24" s="23" t="s">
        <v>58</v>
      </c>
      <c r="H24" s="24" t="s">
        <v>59</v>
      </c>
      <c r="I24" s="25" t="s">
        <v>60</v>
      </c>
      <c r="J24" s="27" t="s">
        <v>57</v>
      </c>
      <c r="K24" s="23" t="s">
        <v>58</v>
      </c>
      <c r="L24" s="24" t="s">
        <v>59</v>
      </c>
      <c r="M24" s="48" t="s">
        <v>60</v>
      </c>
      <c r="N24" s="27" t="s">
        <v>57</v>
      </c>
      <c r="O24" s="23" t="s">
        <v>58</v>
      </c>
      <c r="P24" s="24" t="s">
        <v>59</v>
      </c>
      <c r="Q24" s="25" t="s">
        <v>60</v>
      </c>
      <c r="R24" s="27" t="s">
        <v>57</v>
      </c>
      <c r="S24" s="60" t="s">
        <v>58</v>
      </c>
      <c r="T24" s="24" t="s">
        <v>59</v>
      </c>
      <c r="U24" s="25" t="s">
        <v>60</v>
      </c>
      <c r="V24" s="27" t="s">
        <v>57</v>
      </c>
      <c r="W24" s="23" t="s">
        <v>58</v>
      </c>
      <c r="X24" s="24" t="s">
        <v>59</v>
      </c>
      <c r="Y24" s="25" t="s">
        <v>60</v>
      </c>
      <c r="Z24" s="27" t="s">
        <v>57</v>
      </c>
      <c r="AA24" s="23" t="s">
        <v>58</v>
      </c>
      <c r="AB24" s="24" t="s">
        <v>59</v>
      </c>
      <c r="AC24" s="25" t="s">
        <v>60</v>
      </c>
    </row>
    <row r="25" spans="1:29" s="75" customFormat="1" ht="13.5" thickBot="1">
      <c r="A25" s="179"/>
      <c r="B25" s="185"/>
      <c r="C25" s="185"/>
      <c r="D25" s="186"/>
      <c r="E25" s="61" t="s">
        <v>62</v>
      </c>
      <c r="F25" s="29" t="s">
        <v>62</v>
      </c>
      <c r="G25" s="33" t="s">
        <v>63</v>
      </c>
      <c r="H25" s="31" t="s">
        <v>64</v>
      </c>
      <c r="I25" s="34" t="s">
        <v>65</v>
      </c>
      <c r="J25" s="29" t="s">
        <v>62</v>
      </c>
      <c r="K25" s="30" t="s">
        <v>63</v>
      </c>
      <c r="L25" s="31" t="s">
        <v>64</v>
      </c>
      <c r="M25" s="34" t="s">
        <v>65</v>
      </c>
      <c r="N25" s="29" t="s">
        <v>62</v>
      </c>
      <c r="O25" s="62" t="s">
        <v>63</v>
      </c>
      <c r="P25" s="63" t="s">
        <v>64</v>
      </c>
      <c r="Q25" s="61" t="s">
        <v>65</v>
      </c>
      <c r="R25" s="29" t="s">
        <v>62</v>
      </c>
      <c r="S25" s="64" t="s">
        <v>63</v>
      </c>
      <c r="T25" s="63" t="s">
        <v>64</v>
      </c>
      <c r="U25" s="61" t="s">
        <v>65</v>
      </c>
      <c r="V25" s="29" t="s">
        <v>62</v>
      </c>
      <c r="W25" s="64" t="s">
        <v>63</v>
      </c>
      <c r="X25" s="63" t="s">
        <v>64</v>
      </c>
      <c r="Y25" s="28" t="s">
        <v>65</v>
      </c>
      <c r="Z25" s="29" t="s">
        <v>62</v>
      </c>
      <c r="AA25" s="30" t="s">
        <v>63</v>
      </c>
      <c r="AB25" s="31" t="s">
        <v>64</v>
      </c>
      <c r="AC25" s="32" t="s">
        <v>65</v>
      </c>
    </row>
    <row r="26" spans="1:29" s="75" customFormat="1" ht="13.5" thickBot="1">
      <c r="A26" s="180"/>
      <c r="B26" s="187" t="s">
        <v>72</v>
      </c>
      <c r="C26" s="188"/>
      <c r="D26" s="189"/>
      <c r="E26" s="72">
        <v>110</v>
      </c>
      <c r="F26" s="38">
        <f>F14</f>
        <v>112</v>
      </c>
      <c r="G26" s="36">
        <f>'Контр.замеры'!J9</f>
        <v>19.2</v>
      </c>
      <c r="H26" s="92">
        <f aca="true" t="shared" si="12" ref="H26:H32">SUM(1.64*G26*F26)/1000</f>
        <v>3.5266559999999996</v>
      </c>
      <c r="I26" s="93">
        <f aca="true" t="shared" si="13" ref="I26:I32">SUM(0.43*G26*F26)/1000</f>
        <v>0.924672</v>
      </c>
      <c r="J26" s="38">
        <f>J14</f>
        <v>113</v>
      </c>
      <c r="K26" s="36">
        <f>'Контр.замеры'!J10</f>
        <v>20.400000000000002</v>
      </c>
      <c r="L26" s="92">
        <f aca="true" t="shared" si="14" ref="L26:L32">SUM(1.64*K26*J26)/1000</f>
        <v>3.7805280000000003</v>
      </c>
      <c r="M26" s="93">
        <f aca="true" t="shared" si="15" ref="M26:M32">SUM(0.43*K26*J26)/1000</f>
        <v>0.991236</v>
      </c>
      <c r="N26" s="38">
        <f>N14</f>
        <v>113</v>
      </c>
      <c r="O26" s="36">
        <f>'Контр.замеры'!J11</f>
        <v>20.400000000000002</v>
      </c>
      <c r="P26" s="92">
        <f aca="true" t="shared" si="16" ref="P26:P32">SUM(1.64*O26*N26)/1000</f>
        <v>3.7805280000000003</v>
      </c>
      <c r="Q26" s="94">
        <f aca="true" t="shared" si="17" ref="Q26:Q32">SUM(0.43*O26*N26)/1000</f>
        <v>0.991236</v>
      </c>
      <c r="R26" s="37">
        <f>R14</f>
        <v>111</v>
      </c>
      <c r="S26" s="114">
        <f>'Контр.замеры'!J12</f>
        <v>16.8</v>
      </c>
      <c r="T26" s="92">
        <f aca="true" t="shared" si="18" ref="T26:T32">SUM(1.64*S26*R26)/1000</f>
        <v>3.058272</v>
      </c>
      <c r="U26" s="93">
        <f aca="true" t="shared" si="19" ref="U26:U32">SUM(0.43*S26*R26)/1000</f>
        <v>0.801864</v>
      </c>
      <c r="V26" s="38">
        <f>V14</f>
        <v>113</v>
      </c>
      <c r="W26" s="36">
        <f>'Контр.замеры'!J13</f>
        <v>13.2</v>
      </c>
      <c r="X26" s="92">
        <f aca="true" t="shared" si="20" ref="X26:X32">SUM(1.64*W26*V26)/1000</f>
        <v>2.4462239999999995</v>
      </c>
      <c r="Y26" s="93">
        <f aca="true" t="shared" si="21" ref="Y26:Y32">SUM(0.43*W26*V26)/1000</f>
        <v>0.641388</v>
      </c>
      <c r="Z26" s="38">
        <f>Z14</f>
        <v>111</v>
      </c>
      <c r="AA26" s="36">
        <f>'Контр.замеры'!J14</f>
        <v>15.600000000000001</v>
      </c>
      <c r="AB26" s="92">
        <f aca="true" t="shared" si="22" ref="AB26:AB32">SUM(1.64*AA26*Z26)/1000</f>
        <v>2.839824</v>
      </c>
      <c r="AC26" s="93">
        <f aca="true" t="shared" si="23" ref="AC26:AC32">SUM(0.43*AA26*Z26)/1000</f>
        <v>0.7445879999999999</v>
      </c>
    </row>
    <row r="27" spans="1:29" s="75" customFormat="1" ht="13.5" thickBot="1">
      <c r="A27" s="180"/>
      <c r="B27" s="190" t="s">
        <v>73</v>
      </c>
      <c r="C27" s="191"/>
      <c r="D27" s="192"/>
      <c r="E27" s="25">
        <v>110</v>
      </c>
      <c r="F27" s="58">
        <f>F17</f>
        <v>112</v>
      </c>
      <c r="G27" s="44">
        <f>'Контр.замеры'!K9</f>
        <v>33.6</v>
      </c>
      <c r="H27" s="102">
        <f t="shared" si="12"/>
        <v>6.171648</v>
      </c>
      <c r="I27" s="99">
        <f t="shared" si="13"/>
        <v>1.6181759999999998</v>
      </c>
      <c r="J27" s="58">
        <f>J14</f>
        <v>113</v>
      </c>
      <c r="K27" s="44">
        <f>'Контр.замеры'!K10</f>
        <v>33.6</v>
      </c>
      <c r="L27" s="97">
        <f t="shared" si="14"/>
        <v>6.226751999999999</v>
      </c>
      <c r="M27" s="99">
        <f t="shared" si="15"/>
        <v>1.632624</v>
      </c>
      <c r="N27" s="115">
        <f>N17</f>
        <v>113</v>
      </c>
      <c r="O27" s="44">
        <f>'Контр.замеры'!K11</f>
        <v>33.6</v>
      </c>
      <c r="P27" s="97">
        <f t="shared" si="16"/>
        <v>6.226751999999999</v>
      </c>
      <c r="Q27" s="98">
        <f t="shared" si="17"/>
        <v>1.632624</v>
      </c>
      <c r="R27" s="27">
        <f>R17</f>
        <v>111</v>
      </c>
      <c r="S27" s="116">
        <f>'Контр.замеры'!K12</f>
        <v>30</v>
      </c>
      <c r="T27" s="97">
        <f t="shared" si="18"/>
        <v>5.4612</v>
      </c>
      <c r="U27" s="99">
        <f t="shared" si="19"/>
        <v>1.4319000000000002</v>
      </c>
      <c r="V27" s="58">
        <f>V17</f>
        <v>113</v>
      </c>
      <c r="W27" s="44">
        <f>'Контр.замеры'!K13</f>
        <v>26.4</v>
      </c>
      <c r="X27" s="97">
        <f t="shared" si="20"/>
        <v>4.892447999999999</v>
      </c>
      <c r="Y27" s="99">
        <f t="shared" si="21"/>
        <v>1.282776</v>
      </c>
      <c r="Z27" s="58">
        <f>Z17</f>
        <v>111</v>
      </c>
      <c r="AA27" s="44">
        <f>'Контр.замеры'!K14</f>
        <v>27.6</v>
      </c>
      <c r="AB27" s="97">
        <f t="shared" si="22"/>
        <v>5.024304</v>
      </c>
      <c r="AC27" s="99">
        <f t="shared" si="23"/>
        <v>1.317348</v>
      </c>
    </row>
    <row r="28" spans="1:29" s="75" customFormat="1" ht="13.5" thickBot="1">
      <c r="A28" s="180"/>
      <c r="B28" s="190" t="s">
        <v>97</v>
      </c>
      <c r="C28" s="191"/>
      <c r="D28" s="192"/>
      <c r="E28" s="25">
        <v>6</v>
      </c>
      <c r="F28" s="46">
        <f>F15</f>
        <v>6.1</v>
      </c>
      <c r="G28" s="44">
        <f>'Контр.замеры'!B9</f>
        <v>8.4</v>
      </c>
      <c r="H28" s="97">
        <f t="shared" si="12"/>
        <v>0.08403359999999999</v>
      </c>
      <c r="I28" s="99">
        <f t="shared" si="13"/>
        <v>0.0220332</v>
      </c>
      <c r="J28" s="46">
        <f>J15</f>
        <v>6.2</v>
      </c>
      <c r="K28" s="44">
        <f>'Контр.замеры'!B10</f>
        <v>7.199999999999999</v>
      </c>
      <c r="L28" s="97">
        <f t="shared" si="14"/>
        <v>0.0732096</v>
      </c>
      <c r="M28" s="99">
        <f t="shared" si="15"/>
        <v>0.0191952</v>
      </c>
      <c r="N28" s="46">
        <f>N15</f>
        <v>6.3</v>
      </c>
      <c r="O28" s="44">
        <f>'Контр.замеры'!B11</f>
        <v>6</v>
      </c>
      <c r="P28" s="97">
        <f t="shared" si="16"/>
        <v>0.061992</v>
      </c>
      <c r="Q28" s="98">
        <f t="shared" si="17"/>
        <v>0.016254</v>
      </c>
      <c r="R28" s="45">
        <f>R15</f>
        <v>6.2</v>
      </c>
      <c r="S28" s="116">
        <f>'Контр.замеры'!B12</f>
        <v>6</v>
      </c>
      <c r="T28" s="97">
        <f t="shared" si="18"/>
        <v>0.061008</v>
      </c>
      <c r="U28" s="99">
        <f t="shared" si="19"/>
        <v>0.015996</v>
      </c>
      <c r="V28" s="46">
        <f>V15</f>
        <v>6.1</v>
      </c>
      <c r="W28" s="44">
        <f>'Контр.замеры'!B13</f>
        <v>10.799999999999999</v>
      </c>
      <c r="X28" s="97">
        <f t="shared" si="20"/>
        <v>0.10804319999999996</v>
      </c>
      <c r="Y28" s="99">
        <f t="shared" si="21"/>
        <v>0.028328399999999997</v>
      </c>
      <c r="Z28" s="46">
        <f>Z15</f>
        <v>6.3</v>
      </c>
      <c r="AA28" s="44">
        <f>'Контр.замеры'!B14</f>
        <v>12</v>
      </c>
      <c r="AB28" s="97">
        <f t="shared" si="22"/>
        <v>0.123984</v>
      </c>
      <c r="AC28" s="99">
        <f t="shared" si="23"/>
        <v>0.032508</v>
      </c>
    </row>
    <row r="29" spans="1:29" s="75" customFormat="1" ht="13.5" thickBot="1">
      <c r="A29" s="180"/>
      <c r="B29" s="190" t="s">
        <v>98</v>
      </c>
      <c r="C29" s="191"/>
      <c r="D29" s="192"/>
      <c r="E29" s="25">
        <v>6</v>
      </c>
      <c r="F29" s="46">
        <f>F15</f>
        <v>6.1</v>
      </c>
      <c r="G29" s="44">
        <f>'Контр.замеры'!C9</f>
        <v>70.19999999999999</v>
      </c>
      <c r="H29" s="97">
        <f t="shared" si="12"/>
        <v>0.7022807999999998</v>
      </c>
      <c r="I29" s="99">
        <f t="shared" si="13"/>
        <v>0.18413459999999998</v>
      </c>
      <c r="J29" s="46">
        <f>J15</f>
        <v>6.2</v>
      </c>
      <c r="K29" s="44">
        <f>'Контр.замеры'!C10</f>
        <v>69.6</v>
      </c>
      <c r="L29" s="97">
        <f t="shared" si="14"/>
        <v>0.7076927999999999</v>
      </c>
      <c r="M29" s="99">
        <f t="shared" si="15"/>
        <v>0.18555359999999999</v>
      </c>
      <c r="N29" s="46">
        <f>N15</f>
        <v>6.3</v>
      </c>
      <c r="O29" s="44">
        <f>'Контр.замеры'!C11</f>
        <v>69.6</v>
      </c>
      <c r="P29" s="97">
        <f t="shared" si="16"/>
        <v>0.7191071999999998</v>
      </c>
      <c r="Q29" s="98">
        <f t="shared" si="17"/>
        <v>0.18854639999999998</v>
      </c>
      <c r="R29" s="45">
        <f>R15</f>
        <v>6.2</v>
      </c>
      <c r="S29" s="116">
        <f>'Контр.замеры'!C12</f>
        <v>69</v>
      </c>
      <c r="T29" s="97">
        <f t="shared" si="18"/>
        <v>0.701592</v>
      </c>
      <c r="U29" s="99">
        <f t="shared" si="19"/>
        <v>0.183954</v>
      </c>
      <c r="V29" s="46">
        <f>V15</f>
        <v>6.1</v>
      </c>
      <c r="W29" s="44">
        <f>'Контр.замеры'!C13</f>
        <v>51.6</v>
      </c>
      <c r="X29" s="97">
        <f t="shared" si="20"/>
        <v>0.5162064</v>
      </c>
      <c r="Y29" s="99">
        <f t="shared" si="21"/>
        <v>0.13534679999999996</v>
      </c>
      <c r="Z29" s="46">
        <f>Z15</f>
        <v>6.3</v>
      </c>
      <c r="AA29" s="44">
        <f>'Контр.замеры'!C14</f>
        <v>55.800000000000004</v>
      </c>
      <c r="AB29" s="97">
        <f t="shared" si="22"/>
        <v>0.5765256</v>
      </c>
      <c r="AC29" s="99">
        <f t="shared" si="23"/>
        <v>0.1511622</v>
      </c>
    </row>
    <row r="30" spans="1:29" s="75" customFormat="1" ht="13.5" thickBot="1">
      <c r="A30" s="180"/>
      <c r="B30" s="190" t="s">
        <v>99</v>
      </c>
      <c r="C30" s="191"/>
      <c r="D30" s="192"/>
      <c r="E30" s="25">
        <v>6</v>
      </c>
      <c r="F30" s="46">
        <f>F16</f>
        <v>6.1</v>
      </c>
      <c r="G30" s="44">
        <f>'Контр.замеры'!D9</f>
        <v>8.4</v>
      </c>
      <c r="H30" s="102">
        <f t="shared" si="12"/>
        <v>0.08403359999999999</v>
      </c>
      <c r="I30" s="99">
        <f t="shared" si="13"/>
        <v>0.0220332</v>
      </c>
      <c r="J30" s="99">
        <f>J16</f>
        <v>6.2</v>
      </c>
      <c r="K30" s="44">
        <f>'Контр.замеры'!D10</f>
        <v>10.200000000000001</v>
      </c>
      <c r="L30" s="97">
        <f t="shared" si="14"/>
        <v>0.10371360000000002</v>
      </c>
      <c r="M30" s="99">
        <f t="shared" si="15"/>
        <v>0.0271932</v>
      </c>
      <c r="N30" s="46">
        <f>N16</f>
        <v>6.3</v>
      </c>
      <c r="O30" s="44">
        <f>'Контр.замеры'!D11</f>
        <v>9.12</v>
      </c>
      <c r="P30" s="97">
        <f t="shared" si="16"/>
        <v>0.09422783999999998</v>
      </c>
      <c r="Q30" s="98">
        <f t="shared" si="17"/>
        <v>0.024706079999999995</v>
      </c>
      <c r="R30" s="45">
        <f>R16</f>
        <v>6.2</v>
      </c>
      <c r="S30" s="116">
        <f>'Контр.замеры'!D12</f>
        <v>8.639999999999999</v>
      </c>
      <c r="T30" s="97">
        <f t="shared" si="18"/>
        <v>0.08785151999999997</v>
      </c>
      <c r="U30" s="99">
        <f t="shared" si="19"/>
        <v>0.023034239999999997</v>
      </c>
      <c r="V30" s="46">
        <f>V16</f>
        <v>6.1</v>
      </c>
      <c r="W30" s="44">
        <f>'Контр.замеры'!D13</f>
        <v>7.199999999999999</v>
      </c>
      <c r="X30" s="97">
        <f t="shared" si="20"/>
        <v>0.07202879999999999</v>
      </c>
      <c r="Y30" s="99">
        <f t="shared" si="21"/>
        <v>0.018885599999999995</v>
      </c>
      <c r="Z30" s="46">
        <f>Z16</f>
        <v>6.3</v>
      </c>
      <c r="AA30" s="44">
        <f>'Контр.замеры'!D14</f>
        <v>15.600000000000001</v>
      </c>
      <c r="AB30" s="97">
        <f t="shared" si="22"/>
        <v>0.16117919999999997</v>
      </c>
      <c r="AC30" s="99">
        <f t="shared" si="23"/>
        <v>0.0422604</v>
      </c>
    </row>
    <row r="31" spans="1:29" s="75" customFormat="1" ht="13.5" thickBot="1">
      <c r="A31" s="180"/>
      <c r="B31" s="190" t="s">
        <v>100</v>
      </c>
      <c r="C31" s="191"/>
      <c r="D31" s="191"/>
      <c r="E31" s="25">
        <v>6</v>
      </c>
      <c r="F31" s="46">
        <f>F18</f>
        <v>6.3</v>
      </c>
      <c r="G31" s="44">
        <f>'Контр.замеры'!E9</f>
        <v>68.39999999999999</v>
      </c>
      <c r="H31" s="97">
        <f t="shared" si="12"/>
        <v>0.7067087999999998</v>
      </c>
      <c r="I31" s="103">
        <f t="shared" si="13"/>
        <v>0.18529559999999998</v>
      </c>
      <c r="J31" s="54">
        <f>J18</f>
        <v>6.1</v>
      </c>
      <c r="K31" s="51">
        <f>'Контр.замеры'!E10</f>
        <v>44.4</v>
      </c>
      <c r="L31" s="102">
        <f t="shared" si="14"/>
        <v>0.44417759999999995</v>
      </c>
      <c r="M31" s="103">
        <f t="shared" si="15"/>
        <v>0.11646119999999999</v>
      </c>
      <c r="N31" s="54">
        <f>N18</f>
        <v>6.2</v>
      </c>
      <c r="O31" s="51">
        <f>'Контр.замеры'!E11</f>
        <v>36</v>
      </c>
      <c r="P31" s="102">
        <f t="shared" si="16"/>
        <v>0.366048</v>
      </c>
      <c r="Q31" s="104">
        <f t="shared" si="17"/>
        <v>0.095976</v>
      </c>
      <c r="R31" s="71">
        <f>R18</f>
        <v>6.1</v>
      </c>
      <c r="S31" s="117">
        <f>'Контр.замеры'!E12</f>
        <v>36</v>
      </c>
      <c r="T31" s="102">
        <f t="shared" si="18"/>
        <v>0.36014399999999996</v>
      </c>
      <c r="U31" s="103">
        <f t="shared" si="19"/>
        <v>0.094428</v>
      </c>
      <c r="V31" s="54">
        <f>V18</f>
        <v>6.3</v>
      </c>
      <c r="W31" s="51">
        <f>'Контр.замеры'!E13</f>
        <v>3.5999999999999996</v>
      </c>
      <c r="X31" s="102">
        <f t="shared" si="20"/>
        <v>0.03719519999999999</v>
      </c>
      <c r="Y31" s="103">
        <f t="shared" si="21"/>
        <v>0.009752399999999998</v>
      </c>
      <c r="Z31" s="54">
        <f>Z18</f>
        <v>6.2</v>
      </c>
      <c r="AA31" s="51">
        <f>'Контр.замеры'!E14</f>
        <v>52.8</v>
      </c>
      <c r="AB31" s="102">
        <f t="shared" si="22"/>
        <v>0.5368703999999999</v>
      </c>
      <c r="AC31" s="103">
        <f t="shared" si="23"/>
        <v>0.14076479999999997</v>
      </c>
    </row>
    <row r="32" spans="1:29" s="75" customFormat="1" ht="13.5" thickBot="1">
      <c r="A32" s="180"/>
      <c r="B32" s="190" t="s">
        <v>101</v>
      </c>
      <c r="C32" s="191"/>
      <c r="D32" s="191"/>
      <c r="E32" s="25">
        <v>6</v>
      </c>
      <c r="F32" s="46">
        <f>F18</f>
        <v>6.3</v>
      </c>
      <c r="G32" s="44">
        <f>'Контр.замеры'!F9</f>
        <v>121.2</v>
      </c>
      <c r="H32" s="95">
        <f t="shared" si="12"/>
        <v>1.2522384</v>
      </c>
      <c r="I32" s="96">
        <f t="shared" si="13"/>
        <v>0.32833080000000003</v>
      </c>
      <c r="J32" s="46">
        <f>J18</f>
        <v>6.1</v>
      </c>
      <c r="K32" s="44">
        <f>'Контр.замеры'!F10</f>
        <v>96</v>
      </c>
      <c r="L32" s="95">
        <f t="shared" si="14"/>
        <v>0.9603839999999999</v>
      </c>
      <c r="M32" s="96">
        <f t="shared" si="15"/>
        <v>0.251808</v>
      </c>
      <c r="N32" s="46">
        <f>N18</f>
        <v>6.2</v>
      </c>
      <c r="O32" s="44">
        <f>'Контр.замеры'!F11</f>
        <v>84</v>
      </c>
      <c r="P32" s="95">
        <f t="shared" si="16"/>
        <v>0.854112</v>
      </c>
      <c r="Q32" s="118">
        <f t="shared" si="17"/>
        <v>0.22394399999999998</v>
      </c>
      <c r="R32" s="45">
        <f>R18</f>
        <v>6.1</v>
      </c>
      <c r="S32" s="116">
        <f>'Контр.замеры'!F12</f>
        <v>66</v>
      </c>
      <c r="T32" s="95">
        <f t="shared" si="18"/>
        <v>0.6602639999999999</v>
      </c>
      <c r="U32" s="96">
        <f t="shared" si="19"/>
        <v>0.173118</v>
      </c>
      <c r="V32" s="46">
        <f>V18</f>
        <v>6.3</v>
      </c>
      <c r="W32" s="44">
        <f>'Контр.замеры'!F13</f>
        <v>81.60000000000001</v>
      </c>
      <c r="X32" s="95">
        <f t="shared" si="20"/>
        <v>0.8430912</v>
      </c>
      <c r="Y32" s="96">
        <f t="shared" si="21"/>
        <v>0.22105439999999998</v>
      </c>
      <c r="Z32" s="46">
        <f>Z18</f>
        <v>6.2</v>
      </c>
      <c r="AA32" s="44">
        <f>'Контр.замеры'!F14</f>
        <v>103.2</v>
      </c>
      <c r="AB32" s="95">
        <f t="shared" si="22"/>
        <v>1.0493376</v>
      </c>
      <c r="AC32" s="96">
        <f t="shared" si="23"/>
        <v>0.27513119999999996</v>
      </c>
    </row>
    <row r="33" spans="1:29" s="75" customFormat="1" ht="13.5" thickBot="1">
      <c r="A33" s="180"/>
      <c r="B33" s="190" t="s">
        <v>102</v>
      </c>
      <c r="C33" s="191"/>
      <c r="D33" s="191"/>
      <c r="E33" s="25">
        <v>6</v>
      </c>
      <c r="F33" s="46">
        <f>F19</f>
        <v>6.3</v>
      </c>
      <c r="G33" s="44">
        <f>'Контр.замеры'!G9</f>
        <v>14.040000000000001</v>
      </c>
      <c r="H33" s="105">
        <f>SUM(1.64*G33*F33)/1000</f>
        <v>0.14506128000000001</v>
      </c>
      <c r="I33" s="47">
        <f>SUM(0.43*G33*F33)/1000</f>
        <v>0.038034359999999996</v>
      </c>
      <c r="J33" s="46">
        <f>J19</f>
        <v>6.1</v>
      </c>
      <c r="K33" s="44">
        <f>'Контр.замеры'!G10</f>
        <v>12.84</v>
      </c>
      <c r="L33" s="105">
        <f>SUM(1.64*K33*J33)/1000</f>
        <v>0.12845135999999996</v>
      </c>
      <c r="M33" s="47">
        <f>SUM(0.43*K33*J33)/1000</f>
        <v>0.03367932</v>
      </c>
      <c r="N33" s="46">
        <f>N19</f>
        <v>6.2</v>
      </c>
      <c r="O33" s="44">
        <f>'Контр.замеры'!G11</f>
        <v>12.84</v>
      </c>
      <c r="P33" s="105">
        <f>SUM(1.64*O33*N33)/1000</f>
        <v>0.13055712</v>
      </c>
      <c r="Q33" s="46">
        <f>SUM(0.43*O33*N33)/1000</f>
        <v>0.03423144</v>
      </c>
      <c r="R33" s="45">
        <f>R19</f>
        <v>6.1</v>
      </c>
      <c r="S33" s="116">
        <f>'Контр.замеры'!G12</f>
        <v>12.6</v>
      </c>
      <c r="T33" s="105">
        <f>SUM(1.64*S33*R33)/1000</f>
        <v>0.12605039999999998</v>
      </c>
      <c r="U33" s="47">
        <f>SUM(0.43*S33*R33)/1000</f>
        <v>0.0330498</v>
      </c>
      <c r="V33" s="46">
        <f>V19</f>
        <v>6.3</v>
      </c>
      <c r="W33" s="44">
        <f>'Контр.замеры'!G13</f>
        <v>12</v>
      </c>
      <c r="X33" s="105">
        <f>SUM(1.64*W33*V33)/1000</f>
        <v>0.123984</v>
      </c>
      <c r="Y33" s="47">
        <f>SUM(0.43*W33*V33)/1000</f>
        <v>0.032508</v>
      </c>
      <c r="Z33" s="46">
        <f>Z19</f>
        <v>6.2</v>
      </c>
      <c r="AA33" s="44">
        <f>'Контр.замеры'!G14</f>
        <v>12</v>
      </c>
      <c r="AB33" s="105">
        <f>SUM(1.64*AA33*Z33)/1000</f>
        <v>0.122016</v>
      </c>
      <c r="AC33" s="47">
        <f>SUM(0.43*AA33*Z33)/1000</f>
        <v>0.031992</v>
      </c>
    </row>
    <row r="34" spans="1:29" s="75" customFormat="1" ht="13.5" thickBot="1">
      <c r="A34" s="180"/>
      <c r="B34" s="190"/>
      <c r="C34" s="191"/>
      <c r="D34" s="192"/>
      <c r="E34" s="25"/>
      <c r="F34" s="58"/>
      <c r="G34" s="23"/>
      <c r="H34" s="24"/>
      <c r="I34" s="25"/>
      <c r="J34" s="58"/>
      <c r="K34" s="23"/>
      <c r="L34" s="24"/>
      <c r="M34" s="25"/>
      <c r="N34" s="58"/>
      <c r="O34" s="23"/>
      <c r="P34" s="24"/>
      <c r="Q34" s="48"/>
      <c r="R34" s="27"/>
      <c r="S34" s="60"/>
      <c r="T34" s="24"/>
      <c r="U34" s="25"/>
      <c r="V34" s="58"/>
      <c r="W34" s="23"/>
      <c r="X34" s="24"/>
      <c r="Y34" s="25"/>
      <c r="Z34" s="58"/>
      <c r="AA34" s="23"/>
      <c r="AB34" s="24"/>
      <c r="AC34" s="25"/>
    </row>
    <row r="35" spans="1:29" s="75" customFormat="1" ht="13.5" thickBot="1">
      <c r="A35" s="180"/>
      <c r="B35" s="190"/>
      <c r="C35" s="191"/>
      <c r="D35" s="192"/>
      <c r="E35" s="25"/>
      <c r="F35" s="58"/>
      <c r="G35" s="23"/>
      <c r="H35" s="24"/>
      <c r="I35" s="25"/>
      <c r="J35" s="58"/>
      <c r="K35" s="23"/>
      <c r="L35" s="24"/>
      <c r="M35" s="25"/>
      <c r="N35" s="58"/>
      <c r="O35" s="23"/>
      <c r="P35" s="24"/>
      <c r="Q35" s="48"/>
      <c r="R35" s="27"/>
      <c r="S35" s="60"/>
      <c r="T35" s="24"/>
      <c r="U35" s="25"/>
      <c r="V35" s="58"/>
      <c r="W35" s="23"/>
      <c r="X35" s="24"/>
      <c r="Y35" s="25"/>
      <c r="Z35" s="58"/>
      <c r="AA35" s="23"/>
      <c r="AB35" s="24"/>
      <c r="AC35" s="25"/>
    </row>
    <row r="36" spans="1:29" s="75" customFormat="1" ht="13.5" thickBot="1">
      <c r="A36" s="180"/>
      <c r="B36" s="190"/>
      <c r="C36" s="191"/>
      <c r="D36" s="192"/>
      <c r="E36" s="25"/>
      <c r="F36" s="58"/>
      <c r="G36" s="23"/>
      <c r="H36" s="24"/>
      <c r="I36" s="25"/>
      <c r="J36" s="58"/>
      <c r="K36" s="23"/>
      <c r="L36" s="24"/>
      <c r="M36" s="25"/>
      <c r="N36" s="58"/>
      <c r="O36" s="23"/>
      <c r="P36" s="24"/>
      <c r="Q36" s="48"/>
      <c r="R36" s="119"/>
      <c r="S36" s="60"/>
      <c r="T36" s="24"/>
      <c r="U36" s="25"/>
      <c r="V36" s="58"/>
      <c r="W36" s="23"/>
      <c r="X36" s="24"/>
      <c r="Y36" s="25"/>
      <c r="Z36" s="58"/>
      <c r="AA36" s="23"/>
      <c r="AB36" s="24"/>
      <c r="AC36" s="25"/>
    </row>
    <row r="37" spans="1:29" s="75" customFormat="1" ht="3.75" customHeight="1" hidden="1">
      <c r="A37" s="20"/>
      <c r="B37" s="120"/>
      <c r="C37" s="120"/>
      <c r="D37" s="120"/>
      <c r="E37" s="91"/>
      <c r="F37" s="120"/>
      <c r="G37" s="120"/>
      <c r="H37" s="120"/>
      <c r="I37" s="120"/>
      <c r="J37" s="120"/>
      <c r="K37" s="120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</row>
    <row r="38" spans="1:29" s="75" customFormat="1" ht="13.5" hidden="1" thickBot="1">
      <c r="A38" s="20"/>
      <c r="B38" s="77"/>
      <c r="C38" s="77"/>
      <c r="D38" s="78"/>
      <c r="E38" s="91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</row>
    <row r="39" spans="1:29" s="75" customFormat="1" ht="13.5" hidden="1" thickBot="1">
      <c r="A39" s="20"/>
      <c r="B39" s="77"/>
      <c r="C39" s="77"/>
      <c r="D39" s="78"/>
      <c r="E39" s="91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</row>
    <row r="40" spans="1:29" s="75" customFormat="1" ht="3.75" customHeight="1" hidden="1">
      <c r="A40" s="20"/>
      <c r="B40" s="77"/>
      <c r="C40" s="77"/>
      <c r="D40" s="78"/>
      <c r="E40" s="91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</row>
    <row r="41" spans="1:29" s="75" customFormat="1" ht="13.5" hidden="1" thickBot="1">
      <c r="A41" s="20"/>
      <c r="B41" s="77"/>
      <c r="C41" s="77"/>
      <c r="D41" s="78"/>
      <c r="E41" s="91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</row>
    <row r="42" spans="2:29" s="75" customFormat="1" ht="13.5" hidden="1" thickBot="1">
      <c r="B42" s="120"/>
      <c r="C42" s="120"/>
      <c r="D42" s="120"/>
      <c r="E42" s="91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</row>
    <row r="43" spans="2:29" s="75" customFormat="1" ht="13.5" hidden="1" thickBot="1">
      <c r="B43" s="120"/>
      <c r="C43" s="120"/>
      <c r="D43" s="120"/>
      <c r="E43" s="91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</row>
    <row r="44" spans="2:29" s="75" customFormat="1" ht="13.5" hidden="1" thickBot="1">
      <c r="B44" s="120"/>
      <c r="C44" s="120"/>
      <c r="D44" s="120"/>
      <c r="E44" s="91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</row>
    <row r="45" spans="2:29" s="75" customFormat="1" ht="6" customHeight="1" hidden="1">
      <c r="B45" s="120"/>
      <c r="C45" s="120"/>
      <c r="D45" s="120"/>
      <c r="E45" s="91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</row>
    <row r="46" spans="2:29" s="75" customFormat="1" ht="13.5" hidden="1" thickBot="1">
      <c r="B46" s="120"/>
      <c r="C46" s="120"/>
      <c r="D46" s="120"/>
      <c r="E46" s="91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</row>
    <row r="47" spans="2:29" s="75" customFormat="1" ht="13.5" hidden="1" thickBot="1">
      <c r="B47" s="120"/>
      <c r="C47" s="120"/>
      <c r="D47" s="120"/>
      <c r="E47" s="91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</row>
    <row r="48" spans="2:29" s="75" customFormat="1" ht="13.5" hidden="1" thickBot="1">
      <c r="B48" s="120"/>
      <c r="C48" s="120"/>
      <c r="D48" s="120"/>
      <c r="E48" s="91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</row>
    <row r="49" spans="1:29" s="75" customFormat="1" ht="13.5" hidden="1" thickBot="1">
      <c r="A49" s="20"/>
      <c r="B49" s="77"/>
      <c r="C49" s="77"/>
      <c r="D49" s="78"/>
      <c r="E49" s="91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</row>
    <row r="50" spans="1:29" s="75" customFormat="1" ht="13.5" hidden="1" thickBot="1">
      <c r="A50" s="20"/>
      <c r="B50" s="77"/>
      <c r="C50" s="77"/>
      <c r="D50" s="78"/>
      <c r="E50" s="91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</row>
    <row r="51" spans="1:29" s="75" customFormat="1" ht="13.5" hidden="1" thickBot="1">
      <c r="A51" s="20"/>
      <c r="B51" s="77"/>
      <c r="C51" s="77"/>
      <c r="D51" s="78"/>
      <c r="E51" s="91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</row>
    <row r="52" spans="1:29" s="75" customFormat="1" ht="3.75" customHeight="1" hidden="1">
      <c r="A52" s="20"/>
      <c r="B52" s="77"/>
      <c r="C52" s="77"/>
      <c r="D52" s="78"/>
      <c r="E52" s="91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</row>
    <row r="53" spans="1:29" s="75" customFormat="1" ht="13.5" hidden="1" thickBot="1">
      <c r="A53" s="20"/>
      <c r="B53" s="77"/>
      <c r="C53" s="77"/>
      <c r="D53" s="78"/>
      <c r="E53" s="91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</row>
    <row r="54" spans="1:29" s="75" customFormat="1" ht="19.5" customHeight="1" hidden="1">
      <c r="A54" s="20"/>
      <c r="B54" s="77"/>
      <c r="C54" s="77"/>
      <c r="D54" s="78"/>
      <c r="E54" s="91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</row>
    <row r="55" spans="1:29" s="75" customFormat="1" ht="13.5" thickBot="1">
      <c r="A55" s="158" t="s">
        <v>44</v>
      </c>
      <c r="B55" s="160" t="s">
        <v>45</v>
      </c>
      <c r="C55" s="161"/>
      <c r="D55" s="89" t="s">
        <v>46</v>
      </c>
      <c r="E55" s="90" t="s">
        <v>47</v>
      </c>
      <c r="F55" s="196" t="s">
        <v>75</v>
      </c>
      <c r="G55" s="189"/>
      <c r="H55" s="189"/>
      <c r="I55" s="197"/>
      <c r="J55" s="196" t="s">
        <v>76</v>
      </c>
      <c r="K55" s="189"/>
      <c r="L55" s="189"/>
      <c r="M55" s="197"/>
      <c r="N55" s="196" t="s">
        <v>77</v>
      </c>
      <c r="O55" s="189"/>
      <c r="P55" s="189"/>
      <c r="Q55" s="197"/>
      <c r="R55" s="196" t="s">
        <v>78</v>
      </c>
      <c r="S55" s="189"/>
      <c r="T55" s="189"/>
      <c r="U55" s="197"/>
      <c r="V55" s="196" t="s">
        <v>79</v>
      </c>
      <c r="W55" s="189"/>
      <c r="X55" s="189"/>
      <c r="Y55" s="197"/>
      <c r="Z55" s="196" t="s">
        <v>80</v>
      </c>
      <c r="AA55" s="189"/>
      <c r="AB55" s="189"/>
      <c r="AC55" s="197"/>
    </row>
    <row r="56" spans="1:29" s="75" customFormat="1" ht="13.5" thickBot="1">
      <c r="A56" s="159"/>
      <c r="B56" s="162" t="s">
        <v>54</v>
      </c>
      <c r="C56" s="163"/>
      <c r="D56" s="91" t="s">
        <v>55</v>
      </c>
      <c r="E56" s="66" t="s">
        <v>56</v>
      </c>
      <c r="F56" s="27" t="s">
        <v>57</v>
      </c>
      <c r="G56" s="23" t="s">
        <v>58</v>
      </c>
      <c r="H56" s="24" t="s">
        <v>59</v>
      </c>
      <c r="I56" s="25" t="s">
        <v>60</v>
      </c>
      <c r="J56" s="27" t="s">
        <v>57</v>
      </c>
      <c r="K56" s="23" t="s">
        <v>58</v>
      </c>
      <c r="L56" s="24" t="s">
        <v>59</v>
      </c>
      <c r="M56" s="25" t="s">
        <v>60</v>
      </c>
      <c r="N56" s="27" t="s">
        <v>57</v>
      </c>
      <c r="O56" s="23" t="s">
        <v>58</v>
      </c>
      <c r="P56" s="24" t="s">
        <v>59</v>
      </c>
      <c r="Q56" s="25" t="s">
        <v>60</v>
      </c>
      <c r="R56" s="27" t="s">
        <v>57</v>
      </c>
      <c r="S56" s="23" t="s">
        <v>58</v>
      </c>
      <c r="T56" s="24" t="s">
        <v>59</v>
      </c>
      <c r="U56" s="25" t="s">
        <v>60</v>
      </c>
      <c r="V56" s="27" t="s">
        <v>57</v>
      </c>
      <c r="W56" s="23" t="s">
        <v>58</v>
      </c>
      <c r="X56" s="24" t="s">
        <v>59</v>
      </c>
      <c r="Y56" s="25" t="s">
        <v>60</v>
      </c>
      <c r="Z56" s="27" t="s">
        <v>57</v>
      </c>
      <c r="AA56" s="23" t="s">
        <v>58</v>
      </c>
      <c r="AB56" s="24" t="s">
        <v>59</v>
      </c>
      <c r="AC56" s="25" t="s">
        <v>60</v>
      </c>
    </row>
    <row r="57" spans="1:29" s="75" customFormat="1" ht="13.5" thickBot="1">
      <c r="A57" s="159"/>
      <c r="B57" s="164" t="s">
        <v>61</v>
      </c>
      <c r="C57" s="165"/>
      <c r="D57" s="28"/>
      <c r="E57" s="61" t="s">
        <v>62</v>
      </c>
      <c r="F57" s="29" t="s">
        <v>62</v>
      </c>
      <c r="G57" s="62" t="s">
        <v>63</v>
      </c>
      <c r="H57" s="63" t="s">
        <v>64</v>
      </c>
      <c r="I57" s="61" t="s">
        <v>65</v>
      </c>
      <c r="J57" s="29" t="s">
        <v>62</v>
      </c>
      <c r="K57" s="64" t="s">
        <v>63</v>
      </c>
      <c r="L57" s="63" t="s">
        <v>64</v>
      </c>
      <c r="M57" s="61" t="s">
        <v>65</v>
      </c>
      <c r="N57" s="29" t="s">
        <v>62</v>
      </c>
      <c r="O57" s="62" t="s">
        <v>63</v>
      </c>
      <c r="P57" s="63" t="s">
        <v>64</v>
      </c>
      <c r="Q57" s="61" t="s">
        <v>65</v>
      </c>
      <c r="R57" s="29" t="s">
        <v>62</v>
      </c>
      <c r="S57" s="64" t="s">
        <v>63</v>
      </c>
      <c r="T57" s="63" t="s">
        <v>64</v>
      </c>
      <c r="U57" s="28" t="s">
        <v>65</v>
      </c>
      <c r="V57" s="29" t="s">
        <v>62</v>
      </c>
      <c r="W57" s="62" t="s">
        <v>63</v>
      </c>
      <c r="X57" s="63" t="s">
        <v>64</v>
      </c>
      <c r="Y57" s="61" t="s">
        <v>65</v>
      </c>
      <c r="Z57" s="29" t="s">
        <v>62</v>
      </c>
      <c r="AA57" s="33" t="s">
        <v>63</v>
      </c>
      <c r="AB57" s="31" t="s">
        <v>64</v>
      </c>
      <c r="AC57" s="32" t="s">
        <v>65</v>
      </c>
    </row>
    <row r="58" spans="1:29" s="75" customFormat="1" ht="13.5" thickBot="1">
      <c r="A58" s="159"/>
      <c r="B58" s="166" t="s">
        <v>66</v>
      </c>
      <c r="C58" s="167"/>
      <c r="D58" s="172">
        <v>11</v>
      </c>
      <c r="E58" s="65">
        <v>110</v>
      </c>
      <c r="F58" s="37">
        <f>'Контр.замеры'!L55</f>
        <v>110</v>
      </c>
      <c r="G58" s="36">
        <f>'Контр.замеры'!H15</f>
        <v>4.8</v>
      </c>
      <c r="H58" s="92">
        <f aca="true" t="shared" si="24" ref="H58:H63">SUM(1.64*G58*F58)/1000</f>
        <v>0.8659199999999998</v>
      </c>
      <c r="I58" s="93">
        <f aca="true" t="shared" si="25" ref="I58:I63">SUM(0.43*G58*F58)/1000</f>
        <v>0.22704000000000002</v>
      </c>
      <c r="J58" s="38">
        <f>'Контр.замеры'!L56</f>
        <v>112</v>
      </c>
      <c r="K58" s="36">
        <f>'Контр.замеры'!H16</f>
        <v>6</v>
      </c>
      <c r="L58" s="92">
        <f aca="true" t="shared" si="26" ref="L58:L63">SUM(1.64*K58*J58)/1000</f>
        <v>1.10208</v>
      </c>
      <c r="M58" s="93">
        <f aca="true" t="shared" si="27" ref="M58:M63">SUM(0.43*K58*J58)/1000</f>
        <v>0.28896000000000005</v>
      </c>
      <c r="N58" s="38">
        <f>'Контр.замеры'!L57</f>
        <v>110</v>
      </c>
      <c r="O58" s="36">
        <f>'Контр.замеры'!H17</f>
        <v>6</v>
      </c>
      <c r="P58" s="92">
        <f aca="true" t="shared" si="28" ref="P58:P63">SUM(1.64*O58*N58)/1000</f>
        <v>1.0824</v>
      </c>
      <c r="Q58" s="93">
        <f aca="true" t="shared" si="29" ref="Q58:Q63">SUM(0.43*O58*N58)/1000</f>
        <v>0.2838</v>
      </c>
      <c r="R58" s="38">
        <f>'Контр.замеры'!L58</f>
        <v>109</v>
      </c>
      <c r="S58" s="36">
        <f>'Контр.замеры'!H18</f>
        <v>6</v>
      </c>
      <c r="T58" s="92">
        <f aca="true" t="shared" si="30" ref="T58:T63">SUM(1.64*S58*R58)/1000</f>
        <v>1.07256</v>
      </c>
      <c r="U58" s="93">
        <f aca="true" t="shared" si="31" ref="U58:U63">SUM(0.43*S58*R58)/1000</f>
        <v>0.28122</v>
      </c>
      <c r="V58" s="38">
        <f>'Контр.замеры'!L59</f>
        <v>110</v>
      </c>
      <c r="W58" s="36">
        <f>'Контр.замеры'!H19</f>
        <v>7.199999999999999</v>
      </c>
      <c r="X58" s="92">
        <f aca="true" t="shared" si="32" ref="X58:X63">SUM(1.64*W58*V58)/1000</f>
        <v>1.2988799999999998</v>
      </c>
      <c r="Y58" s="93">
        <f aca="true" t="shared" si="33" ref="Y58:Y63">SUM(0.43*W58*V58)/1000</f>
        <v>0.3405599999999999</v>
      </c>
      <c r="Z58" s="38">
        <f>'Контр.замеры'!L60</f>
        <v>110</v>
      </c>
      <c r="AA58" s="36">
        <f>'Контр.замеры'!H20</f>
        <v>6</v>
      </c>
      <c r="AB58" s="92">
        <f aca="true" t="shared" si="34" ref="AB58:AB63">SUM(1.64*AA58*Z58)/1000</f>
        <v>1.0824</v>
      </c>
      <c r="AC58" s="93">
        <f aca="true" t="shared" si="35" ref="AC58:AC63">SUM(0.43*AA58*Z58)/1000</f>
        <v>0.2838</v>
      </c>
    </row>
    <row r="59" spans="1:29" s="75" customFormat="1" ht="13.5" thickBot="1">
      <c r="A59" s="159"/>
      <c r="B59" s="168"/>
      <c r="C59" s="169"/>
      <c r="D59" s="173"/>
      <c r="E59" s="66">
        <v>6</v>
      </c>
      <c r="F59" s="67">
        <f>'Контр.замеры'!M55</f>
        <v>6.1</v>
      </c>
      <c r="G59" s="42">
        <f>'Контр.замеры'!L15</f>
        <v>85.2</v>
      </c>
      <c r="H59" s="95">
        <f t="shared" si="24"/>
        <v>0.8523408</v>
      </c>
      <c r="I59" s="96">
        <f t="shared" si="25"/>
        <v>0.2234796</v>
      </c>
      <c r="J59" s="43">
        <f>'Контр.замеры'!M56</f>
        <v>6.3</v>
      </c>
      <c r="K59" s="42">
        <f>'Контр.замеры'!L16</f>
        <v>99</v>
      </c>
      <c r="L59" s="97">
        <f t="shared" si="26"/>
        <v>1.0228679999999999</v>
      </c>
      <c r="M59" s="99">
        <f t="shared" si="27"/>
        <v>0.26819099999999996</v>
      </c>
      <c r="N59" s="47">
        <f>'Контр.замеры'!M57</f>
        <v>6.2</v>
      </c>
      <c r="O59" s="42">
        <f>'Контр.замеры'!L17</f>
        <v>96</v>
      </c>
      <c r="P59" s="95">
        <f t="shared" si="28"/>
        <v>0.976128</v>
      </c>
      <c r="Q59" s="96">
        <f t="shared" si="29"/>
        <v>0.255936</v>
      </c>
      <c r="R59" s="45">
        <f>'Контр.замеры'!M58</f>
        <v>6.2</v>
      </c>
      <c r="S59" s="42">
        <f>'Контр.замеры'!L18</f>
        <v>90</v>
      </c>
      <c r="T59" s="95">
        <f t="shared" si="30"/>
        <v>0.91512</v>
      </c>
      <c r="U59" s="96">
        <f t="shared" si="31"/>
        <v>0.23994000000000001</v>
      </c>
      <c r="V59" s="68">
        <f>'Контр.замеры'!M59</f>
        <v>6.2</v>
      </c>
      <c r="W59" s="42">
        <f>'Контр.замеры'!L19</f>
        <v>91.2</v>
      </c>
      <c r="X59" s="95">
        <f t="shared" si="32"/>
        <v>0.9273215999999999</v>
      </c>
      <c r="Y59" s="96">
        <f t="shared" si="33"/>
        <v>0.24313920000000003</v>
      </c>
      <c r="Z59" s="45">
        <f>'Контр.замеры'!M60</f>
        <v>6.2</v>
      </c>
      <c r="AA59" s="42">
        <f>'Контр.замеры'!L20</f>
        <v>94.2</v>
      </c>
      <c r="AB59" s="95">
        <f t="shared" si="34"/>
        <v>0.9578256</v>
      </c>
      <c r="AC59" s="96">
        <f t="shared" si="35"/>
        <v>0.2511372</v>
      </c>
    </row>
    <row r="60" spans="1:29" s="75" customFormat="1" ht="13.5" thickBot="1">
      <c r="A60" s="159"/>
      <c r="B60" s="170"/>
      <c r="C60" s="171"/>
      <c r="D60" s="174"/>
      <c r="E60" s="25">
        <v>6</v>
      </c>
      <c r="F60" s="45">
        <f>'Контр.замеры'!O55</f>
        <v>6.1</v>
      </c>
      <c r="G60" s="49">
        <f>'Контр.замеры'!N15</f>
        <v>6.0600000000000005</v>
      </c>
      <c r="H60" s="73">
        <f t="shared" si="24"/>
        <v>0.060624239999999996</v>
      </c>
      <c r="I60" s="100">
        <f t="shared" si="25"/>
        <v>0.01589538</v>
      </c>
      <c r="J60" s="50">
        <f>'Контр.замеры'!O56</f>
        <v>6.3</v>
      </c>
      <c r="K60" s="49">
        <f>'Контр.замеры'!N16</f>
        <v>8.82</v>
      </c>
      <c r="L60" s="73">
        <f t="shared" si="26"/>
        <v>0.09112824</v>
      </c>
      <c r="M60" s="100">
        <f t="shared" si="27"/>
        <v>0.02389338</v>
      </c>
      <c r="N60" s="50">
        <f>'Контр.замеры'!O57</f>
        <v>6.2</v>
      </c>
      <c r="O60" s="49">
        <f>'Контр.замеры'!N17</f>
        <v>9</v>
      </c>
      <c r="P60" s="73">
        <f t="shared" si="28"/>
        <v>0.091512</v>
      </c>
      <c r="Q60" s="100">
        <f t="shared" si="29"/>
        <v>0.023994</v>
      </c>
      <c r="R60" s="50">
        <f>'Контр.замеры'!O58</f>
        <v>6.2</v>
      </c>
      <c r="S60" s="49">
        <f>'Контр.замеры'!N18</f>
        <v>9</v>
      </c>
      <c r="T60" s="73">
        <f t="shared" si="30"/>
        <v>0.091512</v>
      </c>
      <c r="U60" s="121">
        <f t="shared" si="31"/>
        <v>0.023994</v>
      </c>
      <c r="V60" s="45">
        <f>'Контр.замеры'!O59</f>
        <v>6.2</v>
      </c>
      <c r="W60" s="49">
        <f>'Контр.замеры'!N19</f>
        <v>13.8</v>
      </c>
      <c r="X60" s="73">
        <f t="shared" si="32"/>
        <v>0.14031840000000004</v>
      </c>
      <c r="Y60" s="100">
        <f t="shared" si="33"/>
        <v>0.036790800000000005</v>
      </c>
      <c r="Z60" s="50">
        <f>'Контр.замеры'!O60</f>
        <v>6.2</v>
      </c>
      <c r="AA60" s="49">
        <f>'Контр.замеры'!N20</f>
        <v>15</v>
      </c>
      <c r="AB60" s="73">
        <f t="shared" si="34"/>
        <v>0.15252</v>
      </c>
      <c r="AC60" s="73">
        <f t="shared" si="35"/>
        <v>0.039990000000000005</v>
      </c>
    </row>
    <row r="61" spans="1:29" s="75" customFormat="1" ht="13.5" thickBot="1">
      <c r="A61" s="159"/>
      <c r="B61" s="166" t="s">
        <v>67</v>
      </c>
      <c r="C61" s="167"/>
      <c r="D61" s="175">
        <v>11</v>
      </c>
      <c r="E61" s="65">
        <v>110</v>
      </c>
      <c r="F61" s="26">
        <f>'Контр.замеры'!L55</f>
        <v>110</v>
      </c>
      <c r="G61" s="51">
        <f>'Контр.замеры'!I15</f>
        <v>10.799999999999999</v>
      </c>
      <c r="H61" s="102">
        <f t="shared" si="24"/>
        <v>1.9483199999999994</v>
      </c>
      <c r="I61" s="103">
        <f t="shared" si="25"/>
        <v>0.51084</v>
      </c>
      <c r="J61" s="52">
        <f>'Контр.замеры'!L56</f>
        <v>112</v>
      </c>
      <c r="K61" s="51">
        <f>'Контр.замеры'!I16</f>
        <v>14.399999999999999</v>
      </c>
      <c r="L61" s="102">
        <f t="shared" si="26"/>
        <v>2.644992</v>
      </c>
      <c r="M61" s="103">
        <f t="shared" si="27"/>
        <v>0.6935039999999999</v>
      </c>
      <c r="N61" s="52">
        <f>'Контр.замеры'!L57</f>
        <v>110</v>
      </c>
      <c r="O61" s="51">
        <f>'Контр.замеры'!I17</f>
        <v>14.399999999999999</v>
      </c>
      <c r="P61" s="102">
        <f t="shared" si="28"/>
        <v>2.5977599999999996</v>
      </c>
      <c r="Q61" s="103">
        <f t="shared" si="29"/>
        <v>0.6811199999999998</v>
      </c>
      <c r="R61" s="52">
        <f>'Контр.замеры'!L57</f>
        <v>110</v>
      </c>
      <c r="S61" s="51">
        <f>'Контр.замеры'!I18</f>
        <v>14.399999999999999</v>
      </c>
      <c r="T61" s="102">
        <f t="shared" si="30"/>
        <v>2.5977599999999996</v>
      </c>
      <c r="U61" s="103">
        <f t="shared" si="31"/>
        <v>0.6811199999999998</v>
      </c>
      <c r="V61" s="122">
        <f>'Контр.замеры'!L59</f>
        <v>110</v>
      </c>
      <c r="W61" s="51">
        <f>'Контр.замеры'!I19</f>
        <v>15.600000000000001</v>
      </c>
      <c r="X61" s="102">
        <f t="shared" si="32"/>
        <v>2.81424</v>
      </c>
      <c r="Y61" s="103">
        <f t="shared" si="33"/>
        <v>0.73788</v>
      </c>
      <c r="Z61" s="52">
        <f>'Контр.замеры'!L60</f>
        <v>110</v>
      </c>
      <c r="AA61" s="51">
        <f>'Контр.замеры'!I20</f>
        <v>15.600000000000001</v>
      </c>
      <c r="AB61" s="102">
        <f t="shared" si="34"/>
        <v>2.81424</v>
      </c>
      <c r="AC61" s="103">
        <f t="shared" si="35"/>
        <v>0.73788</v>
      </c>
    </row>
    <row r="62" spans="1:29" s="75" customFormat="1" ht="13.5" thickBot="1">
      <c r="A62" s="159"/>
      <c r="B62" s="168"/>
      <c r="C62" s="169"/>
      <c r="D62" s="173"/>
      <c r="E62" s="66">
        <v>6</v>
      </c>
      <c r="F62" s="67">
        <f>'Контр.замеры'!N55</f>
        <v>6.3</v>
      </c>
      <c r="G62" s="44">
        <f>'Контр.замеры'!M15</f>
        <v>199.2</v>
      </c>
      <c r="H62" s="95">
        <f t="shared" si="24"/>
        <v>2.0581343999999997</v>
      </c>
      <c r="I62" s="96">
        <f t="shared" si="25"/>
        <v>0.5396328</v>
      </c>
      <c r="J62" s="46">
        <f>'Контр.замеры'!N56</f>
        <v>6.2</v>
      </c>
      <c r="K62" s="44">
        <f>'Контр.замеры'!M16</f>
        <v>216</v>
      </c>
      <c r="L62" s="95">
        <f t="shared" si="26"/>
        <v>2.1962879999999996</v>
      </c>
      <c r="M62" s="96">
        <f t="shared" si="27"/>
        <v>0.575856</v>
      </c>
      <c r="N62" s="68">
        <f>'Контр.замеры'!N57</f>
        <v>6.3</v>
      </c>
      <c r="O62" s="44">
        <f>'Контр.замеры'!M17</f>
        <v>230.40000000000003</v>
      </c>
      <c r="P62" s="95">
        <f t="shared" si="28"/>
        <v>2.3804928000000003</v>
      </c>
      <c r="Q62" s="96">
        <f t="shared" si="29"/>
        <v>0.6241536000000001</v>
      </c>
      <c r="R62" s="46">
        <f>'Контр.замеры'!N58</f>
        <v>6.1</v>
      </c>
      <c r="S62" s="44">
        <f>'Контр.замеры'!M18</f>
        <v>241.2</v>
      </c>
      <c r="T62" s="95">
        <f t="shared" si="30"/>
        <v>2.4129647999999997</v>
      </c>
      <c r="U62" s="96">
        <f t="shared" si="31"/>
        <v>0.6326675999999999</v>
      </c>
      <c r="V62" s="46">
        <f>'Контр.замеры'!N59</f>
        <v>6.1</v>
      </c>
      <c r="W62" s="44">
        <f>'Контр.замеры'!M19</f>
        <v>232.8</v>
      </c>
      <c r="X62" s="95">
        <f t="shared" si="32"/>
        <v>2.3289311999999995</v>
      </c>
      <c r="Y62" s="96">
        <f t="shared" si="33"/>
        <v>0.6106343999999999</v>
      </c>
      <c r="Z62" s="46">
        <f>'Контр.замеры'!N60</f>
        <v>6.2</v>
      </c>
      <c r="AA62" s="44">
        <f>'Контр.замеры'!M21</f>
        <v>214.79999999999998</v>
      </c>
      <c r="AB62" s="95">
        <f t="shared" si="34"/>
        <v>2.1840863999999995</v>
      </c>
      <c r="AC62" s="96">
        <f t="shared" si="35"/>
        <v>0.5726568</v>
      </c>
    </row>
    <row r="63" spans="1:29" s="75" customFormat="1" ht="13.5" thickBot="1">
      <c r="A63" s="159"/>
      <c r="B63" s="170"/>
      <c r="C63" s="171"/>
      <c r="D63" s="174"/>
      <c r="E63" s="25">
        <v>6</v>
      </c>
      <c r="F63" s="45">
        <f>'Контр.замеры'!P55</f>
        <v>6.3</v>
      </c>
      <c r="G63" s="44">
        <f>'Контр.замеры'!O15</f>
        <v>13.8</v>
      </c>
      <c r="H63" s="105">
        <f t="shared" si="24"/>
        <v>0.1425816</v>
      </c>
      <c r="I63" s="47">
        <f t="shared" si="25"/>
        <v>0.0373842</v>
      </c>
      <c r="J63" s="46">
        <f>'Контр.замеры'!P56</f>
        <v>6.2</v>
      </c>
      <c r="K63" s="44">
        <f>'Контр.замеры'!O16</f>
        <v>22.86</v>
      </c>
      <c r="L63" s="105">
        <f t="shared" si="26"/>
        <v>0.23244047999999998</v>
      </c>
      <c r="M63" s="47">
        <f t="shared" si="27"/>
        <v>0.060944759999999994</v>
      </c>
      <c r="N63" s="46">
        <f>'Контр.замеры'!P57</f>
        <v>6.2</v>
      </c>
      <c r="O63" s="44">
        <f>'Контр.замеры'!O17</f>
        <v>20.400000000000002</v>
      </c>
      <c r="P63" s="105">
        <f t="shared" si="28"/>
        <v>0.20742720000000003</v>
      </c>
      <c r="Q63" s="47">
        <f t="shared" si="29"/>
        <v>0.0543864</v>
      </c>
      <c r="R63" s="46">
        <f>'Контр.замеры'!P58</f>
        <v>6.2</v>
      </c>
      <c r="S63" s="44">
        <f>'Контр.замеры'!O18</f>
        <v>27.6</v>
      </c>
      <c r="T63" s="105">
        <f t="shared" si="30"/>
        <v>0.2806368000000001</v>
      </c>
      <c r="U63" s="47">
        <f t="shared" si="31"/>
        <v>0.07358160000000001</v>
      </c>
      <c r="V63" s="46">
        <f>'Контр.замеры'!P59</f>
        <v>6.2</v>
      </c>
      <c r="W63" s="44">
        <f>'Контр.замеры'!O19</f>
        <v>33.6</v>
      </c>
      <c r="X63" s="105">
        <f t="shared" si="32"/>
        <v>0.3416448</v>
      </c>
      <c r="Y63" s="47">
        <f t="shared" si="33"/>
        <v>0.08957760000000001</v>
      </c>
      <c r="Z63" s="46">
        <f>'Контр.замеры'!P60</f>
        <v>6.2</v>
      </c>
      <c r="AA63" s="44">
        <f>'Контр.замеры'!O20</f>
        <v>36</v>
      </c>
      <c r="AB63" s="105">
        <f t="shared" si="34"/>
        <v>0.366048</v>
      </c>
      <c r="AC63" s="47">
        <f t="shared" si="35"/>
        <v>0.095976</v>
      </c>
    </row>
    <row r="64" spans="1:29" s="75" customFormat="1" ht="13.5" thickBot="1">
      <c r="A64" s="159"/>
      <c r="B64" s="176" t="s">
        <v>68</v>
      </c>
      <c r="C64" s="176"/>
      <c r="D64" s="176"/>
      <c r="E64" s="72"/>
      <c r="F64" s="82"/>
      <c r="G64" s="56"/>
      <c r="H64" s="81"/>
      <c r="I64" s="72"/>
      <c r="J64" s="38"/>
      <c r="K64" s="56"/>
      <c r="L64" s="81"/>
      <c r="M64" s="72"/>
      <c r="N64" s="38"/>
      <c r="O64" s="56"/>
      <c r="P64" s="81"/>
      <c r="Q64" s="72"/>
      <c r="R64" s="38"/>
      <c r="S64" s="56"/>
      <c r="T64" s="81"/>
      <c r="U64" s="72"/>
      <c r="V64" s="38"/>
      <c r="W64" s="56"/>
      <c r="X64" s="81"/>
      <c r="Y64" s="72"/>
      <c r="Z64" s="38"/>
      <c r="AA64" s="56"/>
      <c r="AB64" s="81"/>
      <c r="AC64" s="72"/>
    </row>
    <row r="65" spans="1:29" s="75" customFormat="1" ht="13.5" thickBot="1">
      <c r="A65" s="159"/>
      <c r="B65" s="177"/>
      <c r="C65" s="177"/>
      <c r="D65" s="177"/>
      <c r="E65" s="25"/>
      <c r="F65" s="79"/>
      <c r="G65" s="59"/>
      <c r="H65" s="24"/>
      <c r="I65" s="25"/>
      <c r="J65" s="27"/>
      <c r="K65" s="59"/>
      <c r="L65" s="24"/>
      <c r="M65" s="25"/>
      <c r="N65" s="27"/>
      <c r="O65" s="59"/>
      <c r="P65" s="24"/>
      <c r="Q65" s="25"/>
      <c r="R65" s="27"/>
      <c r="S65" s="59"/>
      <c r="T65" s="24"/>
      <c r="U65" s="25"/>
      <c r="V65" s="27"/>
      <c r="W65" s="59"/>
      <c r="X65" s="24"/>
      <c r="Y65" s="25"/>
      <c r="Z65" s="27"/>
      <c r="AA65" s="59"/>
      <c r="AB65" s="24"/>
      <c r="AC65" s="25"/>
    </row>
    <row r="66" spans="1:29" s="75" customFormat="1" ht="13.5" thickBot="1">
      <c r="A66" s="159"/>
      <c r="B66" s="178"/>
      <c r="C66" s="178"/>
      <c r="D66" s="178"/>
      <c r="E66" s="106"/>
      <c r="F66" s="107"/>
      <c r="G66" s="108"/>
      <c r="H66" s="109"/>
      <c r="I66" s="111"/>
      <c r="J66" s="123"/>
      <c r="K66" s="108"/>
      <c r="L66" s="109"/>
      <c r="M66" s="111"/>
      <c r="N66" s="123"/>
      <c r="O66" s="108"/>
      <c r="P66" s="109"/>
      <c r="Q66" s="111"/>
      <c r="R66" s="123"/>
      <c r="S66" s="108"/>
      <c r="T66" s="109"/>
      <c r="U66" s="111"/>
      <c r="V66" s="123"/>
      <c r="W66" s="108"/>
      <c r="X66" s="109"/>
      <c r="Y66" s="111"/>
      <c r="Z66" s="123"/>
      <c r="AA66" s="108"/>
      <c r="AB66" s="109"/>
      <c r="AC66" s="113"/>
    </row>
    <row r="67" spans="1:29" s="75" customFormat="1" ht="13.5" thickBot="1">
      <c r="A67" s="158" t="s">
        <v>69</v>
      </c>
      <c r="B67" s="181" t="s">
        <v>70</v>
      </c>
      <c r="C67" s="181"/>
      <c r="D67" s="182"/>
      <c r="E67" s="90" t="s">
        <v>47</v>
      </c>
      <c r="F67" s="196" t="s">
        <v>75</v>
      </c>
      <c r="G67" s="189"/>
      <c r="H67" s="189"/>
      <c r="I67" s="197"/>
      <c r="J67" s="196" t="s">
        <v>76</v>
      </c>
      <c r="K67" s="189"/>
      <c r="L67" s="189"/>
      <c r="M67" s="197"/>
      <c r="N67" s="196" t="s">
        <v>77</v>
      </c>
      <c r="O67" s="189"/>
      <c r="P67" s="189"/>
      <c r="Q67" s="197"/>
      <c r="R67" s="196" t="s">
        <v>78</v>
      </c>
      <c r="S67" s="189"/>
      <c r="T67" s="189"/>
      <c r="U67" s="197"/>
      <c r="V67" s="196" t="s">
        <v>79</v>
      </c>
      <c r="W67" s="189"/>
      <c r="X67" s="189"/>
      <c r="Y67" s="197"/>
      <c r="Z67" s="196" t="s">
        <v>80</v>
      </c>
      <c r="AA67" s="189"/>
      <c r="AB67" s="189"/>
      <c r="AC67" s="197"/>
    </row>
    <row r="68" spans="1:29" s="75" customFormat="1" ht="13.5" thickBot="1">
      <c r="A68" s="179"/>
      <c r="B68" s="183" t="s">
        <v>71</v>
      </c>
      <c r="C68" s="183"/>
      <c r="D68" s="184"/>
      <c r="E68" s="66" t="s">
        <v>56</v>
      </c>
      <c r="F68" s="27" t="s">
        <v>57</v>
      </c>
      <c r="G68" s="23" t="s">
        <v>58</v>
      </c>
      <c r="H68" s="24" t="s">
        <v>59</v>
      </c>
      <c r="I68" s="25" t="s">
        <v>60</v>
      </c>
      <c r="J68" s="27" t="s">
        <v>57</v>
      </c>
      <c r="K68" s="60" t="s">
        <v>58</v>
      </c>
      <c r="L68" s="24" t="s">
        <v>59</v>
      </c>
      <c r="M68" s="25" t="s">
        <v>60</v>
      </c>
      <c r="N68" s="27" t="s">
        <v>57</v>
      </c>
      <c r="O68" s="23" t="s">
        <v>58</v>
      </c>
      <c r="P68" s="24" t="s">
        <v>59</v>
      </c>
      <c r="Q68" s="25" t="s">
        <v>60</v>
      </c>
      <c r="R68" s="27" t="s">
        <v>57</v>
      </c>
      <c r="S68" s="23" t="s">
        <v>58</v>
      </c>
      <c r="T68" s="24" t="s">
        <v>59</v>
      </c>
      <c r="U68" s="48" t="s">
        <v>60</v>
      </c>
      <c r="V68" s="27" t="s">
        <v>57</v>
      </c>
      <c r="W68" s="23" t="s">
        <v>58</v>
      </c>
      <c r="X68" s="24" t="s">
        <v>59</v>
      </c>
      <c r="Y68" s="25" t="s">
        <v>60</v>
      </c>
      <c r="Z68" s="27" t="s">
        <v>57</v>
      </c>
      <c r="AA68" s="60" t="s">
        <v>58</v>
      </c>
      <c r="AB68" s="24" t="s">
        <v>59</v>
      </c>
      <c r="AC68" s="25" t="s">
        <v>60</v>
      </c>
    </row>
    <row r="69" spans="1:29" s="75" customFormat="1" ht="13.5" thickBot="1">
      <c r="A69" s="179"/>
      <c r="B69" s="185"/>
      <c r="C69" s="185"/>
      <c r="D69" s="186"/>
      <c r="E69" s="61" t="s">
        <v>62</v>
      </c>
      <c r="F69" s="29" t="s">
        <v>62</v>
      </c>
      <c r="G69" s="62" t="s">
        <v>63</v>
      </c>
      <c r="H69" s="63" t="s">
        <v>64</v>
      </c>
      <c r="I69" s="61" t="s">
        <v>65</v>
      </c>
      <c r="J69" s="29" t="s">
        <v>62</v>
      </c>
      <c r="K69" s="64" t="s">
        <v>63</v>
      </c>
      <c r="L69" s="63" t="s">
        <v>64</v>
      </c>
      <c r="M69" s="61" t="s">
        <v>65</v>
      </c>
      <c r="N69" s="29" t="s">
        <v>62</v>
      </c>
      <c r="O69" s="64" t="s">
        <v>63</v>
      </c>
      <c r="P69" s="63" t="s">
        <v>64</v>
      </c>
      <c r="Q69" s="28" t="s">
        <v>65</v>
      </c>
      <c r="R69" s="29" t="s">
        <v>62</v>
      </c>
      <c r="S69" s="62" t="s">
        <v>63</v>
      </c>
      <c r="T69" s="63" t="s">
        <v>64</v>
      </c>
      <c r="U69" s="28" t="s">
        <v>65</v>
      </c>
      <c r="V69" s="29" t="s">
        <v>62</v>
      </c>
      <c r="W69" s="62" t="s">
        <v>63</v>
      </c>
      <c r="X69" s="63" t="s">
        <v>64</v>
      </c>
      <c r="Y69" s="61" t="s">
        <v>65</v>
      </c>
      <c r="Z69" s="29" t="s">
        <v>62</v>
      </c>
      <c r="AA69" s="33" t="s">
        <v>63</v>
      </c>
      <c r="AB69" s="31" t="s">
        <v>64</v>
      </c>
      <c r="AC69" s="32" t="s">
        <v>65</v>
      </c>
    </row>
    <row r="70" spans="1:29" s="75" customFormat="1" ht="13.5" thickBot="1">
      <c r="A70" s="180"/>
      <c r="B70" s="187" t="s">
        <v>72</v>
      </c>
      <c r="C70" s="188"/>
      <c r="D70" s="188"/>
      <c r="E70" s="72">
        <v>110</v>
      </c>
      <c r="F70" s="52">
        <f>F58</f>
        <v>110</v>
      </c>
      <c r="G70" s="51">
        <f>'Контр.замеры'!J15</f>
        <v>19.2</v>
      </c>
      <c r="H70" s="92">
        <f aca="true" t="shared" si="36" ref="H70:H76">SUM(1.64*G70*F70)/1000</f>
        <v>3.463679999999999</v>
      </c>
      <c r="I70" s="94">
        <f aca="true" t="shared" si="37" ref="I70:I76">SUM(0.43*G70*F70)/1000</f>
        <v>0.9081600000000001</v>
      </c>
      <c r="J70" s="37">
        <f>J58</f>
        <v>112</v>
      </c>
      <c r="K70" s="114">
        <f>'Контр.замеры'!J16</f>
        <v>22.8</v>
      </c>
      <c r="L70" s="92">
        <f aca="true" t="shared" si="38" ref="L70:L76">SUM(1.64*K70*J70)/1000</f>
        <v>4.187904</v>
      </c>
      <c r="M70" s="93">
        <f aca="true" t="shared" si="39" ref="M70:M76">SUM(0.43*K70*J70)/1000</f>
        <v>1.098048</v>
      </c>
      <c r="N70" s="38">
        <f>N58</f>
        <v>110</v>
      </c>
      <c r="O70" s="36">
        <f>'Контр.замеры'!J17</f>
        <v>28.799999999999997</v>
      </c>
      <c r="P70" s="92">
        <f aca="true" t="shared" si="40" ref="P70:P76">SUM(1.64*O70*N70)/1000</f>
        <v>5.195519999999999</v>
      </c>
      <c r="Q70" s="93">
        <f aca="true" t="shared" si="41" ref="Q70:Q76">SUM(0.43*O70*N70)/1000</f>
        <v>1.3622399999999997</v>
      </c>
      <c r="R70" s="38">
        <f>R58</f>
        <v>109</v>
      </c>
      <c r="S70" s="36">
        <f>'Контр.замеры'!J18</f>
        <v>25.2</v>
      </c>
      <c r="T70" s="92">
        <f aca="true" t="shared" si="42" ref="T70:T76">SUM(1.64*S70*R70)/1000</f>
        <v>4.504752</v>
      </c>
      <c r="U70" s="93">
        <f aca="true" t="shared" si="43" ref="U70:U76">SUM(0.43*S70*R70)/1000</f>
        <v>1.181124</v>
      </c>
      <c r="V70" s="38">
        <f>V58</f>
        <v>110</v>
      </c>
      <c r="W70" s="36">
        <f>'Контр.замеры'!J19</f>
        <v>27.6</v>
      </c>
      <c r="X70" s="92">
        <f aca="true" t="shared" si="44" ref="X70:X77">SUM(1.64*W70*V70)/1000</f>
        <v>4.97904</v>
      </c>
      <c r="Y70" s="93">
        <f aca="true" t="shared" si="45" ref="Y70:Y76">SUM(0.43*W70*V70)/1000</f>
        <v>1.30548</v>
      </c>
      <c r="Z70" s="70">
        <f>Z58</f>
        <v>110</v>
      </c>
      <c r="AA70" s="114">
        <f>'Контр.замеры'!J20</f>
        <v>26.4</v>
      </c>
      <c r="AB70" s="92">
        <f aca="true" t="shared" si="46" ref="AB70:AB76">SUM(1.64*AA70*Z70)/1000</f>
        <v>4.76256</v>
      </c>
      <c r="AC70" s="93">
        <f aca="true" t="shared" si="47" ref="AC70:AC76">SUM(0.43*AA70*Z70)/1000</f>
        <v>1.2487199999999998</v>
      </c>
    </row>
    <row r="71" spans="1:29" s="75" customFormat="1" ht="13.5" thickBot="1">
      <c r="A71" s="180"/>
      <c r="B71" s="190" t="s">
        <v>73</v>
      </c>
      <c r="C71" s="191"/>
      <c r="D71" s="191"/>
      <c r="E71" s="65">
        <v>110</v>
      </c>
      <c r="F71" s="52">
        <f>F61</f>
        <v>110</v>
      </c>
      <c r="G71" s="44">
        <f>'Контр.замеры'!K15</f>
        <v>36</v>
      </c>
      <c r="H71" s="102">
        <f t="shared" si="36"/>
        <v>6.4944</v>
      </c>
      <c r="I71" s="98">
        <f t="shared" si="37"/>
        <v>1.7027999999999999</v>
      </c>
      <c r="J71" s="27">
        <f>J61</f>
        <v>112</v>
      </c>
      <c r="K71" s="116">
        <f>'Контр.замеры'!K15</f>
        <v>36</v>
      </c>
      <c r="L71" s="97">
        <f t="shared" si="38"/>
        <v>6.61248</v>
      </c>
      <c r="M71" s="99">
        <f t="shared" si="39"/>
        <v>1.73376</v>
      </c>
      <c r="N71" s="58">
        <f>N61</f>
        <v>110</v>
      </c>
      <c r="O71" s="44">
        <f>'Контр.замеры'!K17</f>
        <v>50.4</v>
      </c>
      <c r="P71" s="97">
        <f t="shared" si="40"/>
        <v>9.09216</v>
      </c>
      <c r="Q71" s="99">
        <f t="shared" si="41"/>
        <v>2.3839200000000003</v>
      </c>
      <c r="R71" s="58">
        <f>R61</f>
        <v>110</v>
      </c>
      <c r="S71" s="44">
        <f>'Контр.замеры'!K18</f>
        <v>45.6</v>
      </c>
      <c r="T71" s="97">
        <f t="shared" si="42"/>
        <v>8.22624</v>
      </c>
      <c r="U71" s="99">
        <f t="shared" si="43"/>
        <v>2.15688</v>
      </c>
      <c r="V71" s="58">
        <f>V61</f>
        <v>110</v>
      </c>
      <c r="W71" s="44">
        <f>'Контр.замеры'!K19</f>
        <v>51.6</v>
      </c>
      <c r="X71" s="97">
        <f t="shared" si="44"/>
        <v>9.308639999999999</v>
      </c>
      <c r="Y71" s="98">
        <f t="shared" si="45"/>
        <v>2.44068</v>
      </c>
      <c r="Z71" s="37">
        <f>Z61</f>
        <v>110</v>
      </c>
      <c r="AA71" s="116">
        <f>'Контр.замеры'!K20</f>
        <v>48</v>
      </c>
      <c r="AB71" s="97">
        <f t="shared" si="46"/>
        <v>8.6592</v>
      </c>
      <c r="AC71" s="99">
        <f t="shared" si="47"/>
        <v>2.2704</v>
      </c>
    </row>
    <row r="72" spans="1:29" s="75" customFormat="1" ht="13.5" thickBot="1">
      <c r="A72" s="180"/>
      <c r="B72" s="190" t="s">
        <v>97</v>
      </c>
      <c r="C72" s="191"/>
      <c r="D72" s="191"/>
      <c r="E72" s="65">
        <v>6</v>
      </c>
      <c r="F72" s="54">
        <f>F59</f>
        <v>6.1</v>
      </c>
      <c r="G72" s="44">
        <f>'Контр.замеры'!B15</f>
        <v>6</v>
      </c>
      <c r="H72" s="97">
        <f t="shared" si="36"/>
        <v>0.060023999999999994</v>
      </c>
      <c r="I72" s="98">
        <f t="shared" si="37"/>
        <v>0.015738</v>
      </c>
      <c r="J72" s="45">
        <f>J59</f>
        <v>6.3</v>
      </c>
      <c r="K72" s="116">
        <f>'Контр.замеры'!B16</f>
        <v>0</v>
      </c>
      <c r="L72" s="97">
        <f t="shared" si="38"/>
        <v>0</v>
      </c>
      <c r="M72" s="99">
        <f t="shared" si="39"/>
        <v>0</v>
      </c>
      <c r="N72" s="46">
        <f>N59</f>
        <v>6.2</v>
      </c>
      <c r="O72" s="44">
        <f>'Контр.замеры'!B17</f>
        <v>0</v>
      </c>
      <c r="P72" s="97">
        <f t="shared" si="40"/>
        <v>0</v>
      </c>
      <c r="Q72" s="99">
        <f t="shared" si="41"/>
        <v>0</v>
      </c>
      <c r="R72" s="46">
        <f>R59</f>
        <v>6.2</v>
      </c>
      <c r="S72" s="44">
        <f>'Контр.замеры'!B18</f>
        <v>0</v>
      </c>
      <c r="T72" s="97">
        <f t="shared" si="42"/>
        <v>0</v>
      </c>
      <c r="U72" s="99">
        <f t="shared" si="43"/>
        <v>0</v>
      </c>
      <c r="V72" s="46">
        <f>V59</f>
        <v>6.2</v>
      </c>
      <c r="W72" s="44">
        <f>'Контр.замеры'!B19</f>
        <v>0</v>
      </c>
      <c r="X72" s="97">
        <f t="shared" si="44"/>
        <v>0</v>
      </c>
      <c r="Y72" s="98">
        <f t="shared" si="45"/>
        <v>0</v>
      </c>
      <c r="Z72" s="45">
        <f>Z59</f>
        <v>6.2</v>
      </c>
      <c r="AA72" s="116">
        <f>'Контр.замеры'!B20</f>
        <v>0</v>
      </c>
      <c r="AB72" s="97">
        <f t="shared" si="46"/>
        <v>0</v>
      </c>
      <c r="AC72" s="99">
        <f t="shared" si="47"/>
        <v>0</v>
      </c>
    </row>
    <row r="73" spans="1:29" s="75" customFormat="1" ht="13.5" thickBot="1">
      <c r="A73" s="180"/>
      <c r="B73" s="190" t="s">
        <v>98</v>
      </c>
      <c r="C73" s="191"/>
      <c r="D73" s="191"/>
      <c r="E73" s="65">
        <v>6</v>
      </c>
      <c r="F73" s="54">
        <f>F59</f>
        <v>6.1</v>
      </c>
      <c r="G73" s="44">
        <f>'Контр.замеры'!C15</f>
        <v>79.2</v>
      </c>
      <c r="H73" s="102">
        <f t="shared" si="36"/>
        <v>0.7923167999999999</v>
      </c>
      <c r="I73" s="104">
        <f t="shared" si="37"/>
        <v>0.20774159999999997</v>
      </c>
      <c r="J73" s="71">
        <f>J59</f>
        <v>6.3</v>
      </c>
      <c r="K73" s="117">
        <f>'Контр.замеры'!C16</f>
        <v>99</v>
      </c>
      <c r="L73" s="102">
        <f t="shared" si="38"/>
        <v>1.0228679999999999</v>
      </c>
      <c r="M73" s="103">
        <f t="shared" si="39"/>
        <v>0.26819099999999996</v>
      </c>
      <c r="N73" s="54">
        <f>N59</f>
        <v>6.2</v>
      </c>
      <c r="O73" s="51">
        <f>'Контр.замеры'!C17</f>
        <v>96</v>
      </c>
      <c r="P73" s="102">
        <f t="shared" si="40"/>
        <v>0.976128</v>
      </c>
      <c r="Q73" s="103">
        <f t="shared" si="41"/>
        <v>0.255936</v>
      </c>
      <c r="R73" s="54">
        <f>R59</f>
        <v>6.2</v>
      </c>
      <c r="S73" s="51">
        <f>'Контр.замеры'!C18</f>
        <v>90</v>
      </c>
      <c r="T73" s="102">
        <f t="shared" si="42"/>
        <v>0.91512</v>
      </c>
      <c r="U73" s="103">
        <f t="shared" si="43"/>
        <v>0.23994000000000001</v>
      </c>
      <c r="V73" s="54">
        <f>V59</f>
        <v>6.2</v>
      </c>
      <c r="W73" s="51">
        <f>'Контр.замеры'!C19</f>
        <v>91.2</v>
      </c>
      <c r="X73" s="102">
        <f t="shared" si="44"/>
        <v>0.9273215999999999</v>
      </c>
      <c r="Y73" s="104">
        <f t="shared" si="45"/>
        <v>0.24313920000000003</v>
      </c>
      <c r="Z73" s="71">
        <f>Z59</f>
        <v>6.2</v>
      </c>
      <c r="AA73" s="117">
        <f>'Контр.замеры'!C20</f>
        <v>94.2</v>
      </c>
      <c r="AB73" s="102">
        <f t="shared" si="46"/>
        <v>0.9578256</v>
      </c>
      <c r="AC73" s="103">
        <f t="shared" si="47"/>
        <v>0.2511372</v>
      </c>
    </row>
    <row r="74" spans="1:29" s="75" customFormat="1" ht="13.5" thickBot="1">
      <c r="A74" s="180"/>
      <c r="B74" s="190" t="s">
        <v>99</v>
      </c>
      <c r="C74" s="191"/>
      <c r="D74" s="191"/>
      <c r="E74" s="65">
        <v>6</v>
      </c>
      <c r="F74" s="54">
        <f>F60</f>
        <v>6.1</v>
      </c>
      <c r="G74" s="44">
        <f>'Контр.замеры'!D15</f>
        <v>6.0600000000000005</v>
      </c>
      <c r="H74" s="102">
        <f t="shared" si="36"/>
        <v>0.060624239999999996</v>
      </c>
      <c r="I74" s="98">
        <f t="shared" si="37"/>
        <v>0.01589538</v>
      </c>
      <c r="J74" s="45">
        <f>J60</f>
        <v>6.3</v>
      </c>
      <c r="K74" s="116">
        <f>'Контр.замеры'!D16</f>
        <v>8.82</v>
      </c>
      <c r="L74" s="97">
        <f t="shared" si="38"/>
        <v>0.09112824</v>
      </c>
      <c r="M74" s="99">
        <f t="shared" si="39"/>
        <v>0.02389338</v>
      </c>
      <c r="N74" s="46">
        <f>N60</f>
        <v>6.2</v>
      </c>
      <c r="O74" s="44">
        <f>'Контр.замеры'!D17</f>
        <v>9</v>
      </c>
      <c r="P74" s="97">
        <f t="shared" si="40"/>
        <v>0.091512</v>
      </c>
      <c r="Q74" s="99">
        <f t="shared" si="41"/>
        <v>0.023994</v>
      </c>
      <c r="R74" s="46">
        <f>R60</f>
        <v>6.2</v>
      </c>
      <c r="S74" s="44">
        <f>'Контр.замеры'!D18</f>
        <v>9</v>
      </c>
      <c r="T74" s="97">
        <f t="shared" si="42"/>
        <v>0.091512</v>
      </c>
      <c r="U74" s="99">
        <f t="shared" si="43"/>
        <v>0.023994</v>
      </c>
      <c r="V74" s="46">
        <f>V60</f>
        <v>6.2</v>
      </c>
      <c r="W74" s="44">
        <f>'Контр.замеры'!D19</f>
        <v>13.8</v>
      </c>
      <c r="X74" s="97">
        <f t="shared" si="44"/>
        <v>0.14031840000000004</v>
      </c>
      <c r="Y74" s="98">
        <f t="shared" si="45"/>
        <v>0.036790800000000005</v>
      </c>
      <c r="Z74" s="45">
        <f>Z60</f>
        <v>6.2</v>
      </c>
      <c r="AA74" s="116">
        <f>'Контр.замеры'!D20</f>
        <v>15</v>
      </c>
      <c r="AB74" s="97">
        <f t="shared" si="46"/>
        <v>0.15252</v>
      </c>
      <c r="AC74" s="99">
        <f t="shared" si="47"/>
        <v>0.039990000000000005</v>
      </c>
    </row>
    <row r="75" spans="1:29" s="75" customFormat="1" ht="13.5" thickBot="1">
      <c r="A75" s="180"/>
      <c r="B75" s="190" t="s">
        <v>100</v>
      </c>
      <c r="C75" s="191"/>
      <c r="D75" s="191"/>
      <c r="E75" s="65">
        <v>6</v>
      </c>
      <c r="F75" s="54">
        <f>F62</f>
        <v>6.3</v>
      </c>
      <c r="G75" s="44">
        <f>'Контр.замеры'!E15</f>
        <v>67.2</v>
      </c>
      <c r="H75" s="97">
        <f t="shared" si="36"/>
        <v>0.6943104</v>
      </c>
      <c r="I75" s="104">
        <f t="shared" si="37"/>
        <v>0.1820448</v>
      </c>
      <c r="J75" s="71">
        <f>J62</f>
        <v>6.2</v>
      </c>
      <c r="K75" s="117">
        <f>'Контр.замеры'!E16</f>
        <v>58.8</v>
      </c>
      <c r="L75" s="102">
        <f t="shared" si="38"/>
        <v>0.5978783999999999</v>
      </c>
      <c r="M75" s="103">
        <f t="shared" si="39"/>
        <v>0.15676079999999998</v>
      </c>
      <c r="N75" s="54">
        <f>N62</f>
        <v>6.3</v>
      </c>
      <c r="O75" s="51">
        <f>'Контр.замеры'!E17</f>
        <v>67.2</v>
      </c>
      <c r="P75" s="102">
        <f t="shared" si="40"/>
        <v>0.6943104</v>
      </c>
      <c r="Q75" s="103">
        <f t="shared" si="41"/>
        <v>0.1820448</v>
      </c>
      <c r="R75" s="54">
        <f>R62</f>
        <v>6.1</v>
      </c>
      <c r="S75" s="51">
        <f>'Контр.замеры'!E18</f>
        <v>79.2</v>
      </c>
      <c r="T75" s="102">
        <f t="shared" si="42"/>
        <v>0.7923167999999999</v>
      </c>
      <c r="U75" s="103">
        <f t="shared" si="43"/>
        <v>0.20774159999999997</v>
      </c>
      <c r="V75" s="54">
        <f>V62</f>
        <v>6.1</v>
      </c>
      <c r="W75" s="51">
        <f>'Контр.замеры'!E19</f>
        <v>75.6</v>
      </c>
      <c r="X75" s="102">
        <f t="shared" si="44"/>
        <v>0.7563023999999998</v>
      </c>
      <c r="Y75" s="104">
        <f t="shared" si="45"/>
        <v>0.19829879999999997</v>
      </c>
      <c r="Z75" s="71">
        <f>Z62</f>
        <v>6.2</v>
      </c>
      <c r="AA75" s="117">
        <f>'Контр.замеры'!E20</f>
        <v>67.2</v>
      </c>
      <c r="AB75" s="102">
        <f t="shared" si="46"/>
        <v>0.6832896</v>
      </c>
      <c r="AC75" s="103">
        <f t="shared" si="47"/>
        <v>0.17915520000000001</v>
      </c>
    </row>
    <row r="76" spans="1:29" s="75" customFormat="1" ht="13.5" thickBot="1">
      <c r="A76" s="180"/>
      <c r="B76" s="190" t="s">
        <v>101</v>
      </c>
      <c r="C76" s="191"/>
      <c r="D76" s="191"/>
      <c r="E76" s="25">
        <v>6</v>
      </c>
      <c r="F76" s="46">
        <f>F62</f>
        <v>6.3</v>
      </c>
      <c r="G76" s="44">
        <f>'Контр.замеры'!F15</f>
        <v>132</v>
      </c>
      <c r="H76" s="95">
        <f t="shared" si="36"/>
        <v>1.363824</v>
      </c>
      <c r="I76" s="118">
        <f t="shared" si="37"/>
        <v>0.35758799999999996</v>
      </c>
      <c r="J76" s="45">
        <f>J62</f>
        <v>6.2</v>
      </c>
      <c r="K76" s="116">
        <f>'Контр.замеры'!F16</f>
        <v>157.20000000000002</v>
      </c>
      <c r="L76" s="95">
        <f t="shared" si="38"/>
        <v>1.5984095999999999</v>
      </c>
      <c r="M76" s="96">
        <f t="shared" si="39"/>
        <v>0.41909520000000006</v>
      </c>
      <c r="N76" s="46">
        <f>N62</f>
        <v>6.3</v>
      </c>
      <c r="O76" s="44">
        <f>'Контр.замеры'!F17</f>
        <v>163.20000000000002</v>
      </c>
      <c r="P76" s="95">
        <f t="shared" si="40"/>
        <v>1.6861824</v>
      </c>
      <c r="Q76" s="96">
        <f t="shared" si="41"/>
        <v>0.44210879999999997</v>
      </c>
      <c r="R76" s="46">
        <f>R62</f>
        <v>6.1</v>
      </c>
      <c r="S76" s="44">
        <f>'Контр.замеры'!F18</f>
        <v>162</v>
      </c>
      <c r="T76" s="95">
        <f t="shared" si="42"/>
        <v>1.6206479999999999</v>
      </c>
      <c r="U76" s="96">
        <f t="shared" si="43"/>
        <v>0.4249259999999999</v>
      </c>
      <c r="V76" s="46">
        <f>V62</f>
        <v>6.1</v>
      </c>
      <c r="W76" s="44">
        <f>'Контр.замеры'!F19</f>
        <v>157.20000000000002</v>
      </c>
      <c r="X76" s="95">
        <f t="shared" si="44"/>
        <v>1.5726288</v>
      </c>
      <c r="Y76" s="118">
        <f t="shared" si="45"/>
        <v>0.4123356</v>
      </c>
      <c r="Z76" s="45">
        <f>Z62</f>
        <v>6.2</v>
      </c>
      <c r="AA76" s="116">
        <f>'Контр.замеры'!F20</f>
        <v>142.79999999999998</v>
      </c>
      <c r="AB76" s="95">
        <f t="shared" si="46"/>
        <v>1.4519903999999997</v>
      </c>
      <c r="AC76" s="96">
        <f t="shared" si="47"/>
        <v>0.3807047999999999</v>
      </c>
    </row>
    <row r="77" spans="1:29" s="75" customFormat="1" ht="13.5" thickBot="1">
      <c r="A77" s="180"/>
      <c r="B77" s="190" t="s">
        <v>102</v>
      </c>
      <c r="C77" s="191"/>
      <c r="D77" s="191"/>
      <c r="E77" s="25">
        <v>6</v>
      </c>
      <c r="F77" s="46">
        <f>F63</f>
        <v>6.3</v>
      </c>
      <c r="G77" s="44">
        <f>'Контр.замеры'!G15</f>
        <v>13.8</v>
      </c>
      <c r="H77" s="105">
        <f>SUM(1.64*G77*F77)/1000</f>
        <v>0.1425816</v>
      </c>
      <c r="I77" s="46">
        <f>SUM(0.43*G77*F77)/1000</f>
        <v>0.0373842</v>
      </c>
      <c r="J77" s="45">
        <f>J63</f>
        <v>6.2</v>
      </c>
      <c r="K77" s="116">
        <f>'Контр.замеры'!G16</f>
        <v>22.86</v>
      </c>
      <c r="L77" s="105">
        <f>SUM(1.64*K77*J77)/1000</f>
        <v>0.23244047999999998</v>
      </c>
      <c r="M77" s="47">
        <f>SUM(0.43*K77*J77)/1000</f>
        <v>0.060944759999999994</v>
      </c>
      <c r="N77" s="46">
        <f>N63</f>
        <v>6.2</v>
      </c>
      <c r="O77" s="44">
        <f>'Контр.замеры'!G17</f>
        <v>20.400000000000002</v>
      </c>
      <c r="P77" s="105">
        <f>SUM(1.64*O77*N77)/1000</f>
        <v>0.20742720000000003</v>
      </c>
      <c r="Q77" s="47">
        <f>SUM(0.43*O77*N77)/1000</f>
        <v>0.0543864</v>
      </c>
      <c r="R77" s="46">
        <f>R63</f>
        <v>6.2</v>
      </c>
      <c r="S77" s="44">
        <f>'Контр.замеры'!G18</f>
        <v>27.6</v>
      </c>
      <c r="T77" s="105">
        <f>SUM(1.64*S77*R77)/1000</f>
        <v>0.2806368000000001</v>
      </c>
      <c r="U77" s="47">
        <f>SUM(0.43*S77*R77)/1000</f>
        <v>0.07358160000000001</v>
      </c>
      <c r="V77" s="46">
        <f>V63</f>
        <v>6.2</v>
      </c>
      <c r="W77" s="44">
        <f>'Контр.замеры'!G19</f>
        <v>33.6</v>
      </c>
      <c r="X77" s="105">
        <f t="shared" si="44"/>
        <v>0.3416448</v>
      </c>
      <c r="Y77" s="46">
        <f>SUM(0.43*W77*V77)/1000</f>
        <v>0.08957760000000001</v>
      </c>
      <c r="Z77" s="45">
        <f>Z63</f>
        <v>6.2</v>
      </c>
      <c r="AA77" s="116">
        <f>'Контр.замеры'!G20</f>
        <v>36</v>
      </c>
      <c r="AB77" s="105">
        <f>SUM(1.64*AA77*Z77)/1000</f>
        <v>0.366048</v>
      </c>
      <c r="AC77" s="47">
        <f>SUM(0.43*AA77*Z77)/1000</f>
        <v>0.095976</v>
      </c>
    </row>
    <row r="78" spans="1:29" s="75" customFormat="1" ht="13.5" thickBot="1">
      <c r="A78" s="180"/>
      <c r="B78" s="190"/>
      <c r="C78" s="191"/>
      <c r="D78" s="192"/>
      <c r="E78" s="25"/>
      <c r="F78" s="58"/>
      <c r="G78" s="23"/>
      <c r="H78" s="24"/>
      <c r="I78" s="48"/>
      <c r="J78" s="27"/>
      <c r="K78" s="60"/>
      <c r="L78" s="24"/>
      <c r="M78" s="25"/>
      <c r="N78" s="58"/>
      <c r="O78" s="23"/>
      <c r="P78" s="24"/>
      <c r="Q78" s="25"/>
      <c r="R78" s="58"/>
      <c r="S78" s="23"/>
      <c r="T78" s="24"/>
      <c r="U78" s="25"/>
      <c r="V78" s="58"/>
      <c r="W78" s="23"/>
      <c r="X78" s="24"/>
      <c r="Y78" s="48"/>
      <c r="Z78" s="27"/>
      <c r="AA78" s="60"/>
      <c r="AB78" s="24"/>
      <c r="AC78" s="25"/>
    </row>
    <row r="79" spans="1:29" s="75" customFormat="1" ht="13.5" thickBot="1">
      <c r="A79" s="180"/>
      <c r="B79" s="190"/>
      <c r="C79" s="191"/>
      <c r="D79" s="192"/>
      <c r="E79" s="25"/>
      <c r="F79" s="58"/>
      <c r="G79" s="23"/>
      <c r="H79" s="24"/>
      <c r="I79" s="48"/>
      <c r="J79" s="27"/>
      <c r="K79" s="60"/>
      <c r="L79" s="24"/>
      <c r="M79" s="25"/>
      <c r="N79" s="58"/>
      <c r="O79" s="23"/>
      <c r="P79" s="24"/>
      <c r="Q79" s="25"/>
      <c r="R79" s="58"/>
      <c r="S79" s="23"/>
      <c r="T79" s="24"/>
      <c r="U79" s="25"/>
      <c r="V79" s="58"/>
      <c r="W79" s="23"/>
      <c r="X79" s="24"/>
      <c r="Y79" s="48"/>
      <c r="Z79" s="27"/>
      <c r="AA79" s="60"/>
      <c r="AB79" s="24"/>
      <c r="AC79" s="25"/>
    </row>
    <row r="80" spans="1:29" s="75" customFormat="1" ht="13.5" thickBot="1">
      <c r="A80" s="180"/>
      <c r="B80" s="190"/>
      <c r="C80" s="191"/>
      <c r="D80" s="192"/>
      <c r="E80" s="25"/>
      <c r="F80" s="58"/>
      <c r="G80" s="23"/>
      <c r="H80" s="24"/>
      <c r="I80" s="48"/>
      <c r="J80" s="27"/>
      <c r="K80" s="60"/>
      <c r="L80" s="24"/>
      <c r="M80" s="25"/>
      <c r="N80" s="58"/>
      <c r="O80" s="23"/>
      <c r="P80" s="24"/>
      <c r="Q80" s="25"/>
      <c r="R80" s="58"/>
      <c r="S80" s="23"/>
      <c r="T80" s="24"/>
      <c r="U80" s="25"/>
      <c r="V80" s="58"/>
      <c r="W80" s="23"/>
      <c r="X80" s="24"/>
      <c r="Y80" s="48"/>
      <c r="Z80" s="27"/>
      <c r="AA80" s="60"/>
      <c r="AB80" s="24"/>
      <c r="AC80" s="25"/>
    </row>
    <row r="81" spans="1:29" s="75" customFormat="1" ht="13.5" thickBot="1">
      <c r="A81" s="158" t="s">
        <v>44</v>
      </c>
      <c r="B81" s="160" t="s">
        <v>45</v>
      </c>
      <c r="C81" s="161"/>
      <c r="D81" s="89" t="s">
        <v>46</v>
      </c>
      <c r="E81" s="90" t="s">
        <v>47</v>
      </c>
      <c r="F81" s="196" t="s">
        <v>81</v>
      </c>
      <c r="G81" s="189"/>
      <c r="H81" s="189"/>
      <c r="I81" s="197"/>
      <c r="J81" s="196" t="s">
        <v>82</v>
      </c>
      <c r="K81" s="189"/>
      <c r="L81" s="189"/>
      <c r="M81" s="197"/>
      <c r="N81" s="196" t="s">
        <v>83</v>
      </c>
      <c r="O81" s="189"/>
      <c r="P81" s="189"/>
      <c r="Q81" s="197"/>
      <c r="R81" s="196" t="s">
        <v>84</v>
      </c>
      <c r="S81" s="189"/>
      <c r="T81" s="189"/>
      <c r="U81" s="197"/>
      <c r="V81" s="196" t="s">
        <v>85</v>
      </c>
      <c r="W81" s="189"/>
      <c r="X81" s="189"/>
      <c r="Y81" s="197"/>
      <c r="Z81" s="196" t="s">
        <v>86</v>
      </c>
      <c r="AA81" s="189"/>
      <c r="AB81" s="189"/>
      <c r="AC81" s="197"/>
    </row>
    <row r="82" spans="1:29" s="75" customFormat="1" ht="13.5" thickBot="1">
      <c r="A82" s="159"/>
      <c r="B82" s="162" t="s">
        <v>54</v>
      </c>
      <c r="C82" s="163"/>
      <c r="D82" s="91" t="s">
        <v>55</v>
      </c>
      <c r="E82" s="66" t="s">
        <v>56</v>
      </c>
      <c r="F82" s="27" t="s">
        <v>57</v>
      </c>
      <c r="G82" s="23" t="s">
        <v>58</v>
      </c>
      <c r="H82" s="24" t="s">
        <v>59</v>
      </c>
      <c r="I82" s="25" t="s">
        <v>60</v>
      </c>
      <c r="J82" s="27" t="s">
        <v>57</v>
      </c>
      <c r="K82" s="23" t="s">
        <v>58</v>
      </c>
      <c r="L82" s="24" t="s">
        <v>59</v>
      </c>
      <c r="M82" s="25" t="s">
        <v>60</v>
      </c>
      <c r="N82" s="27" t="s">
        <v>57</v>
      </c>
      <c r="O82" s="23" t="s">
        <v>58</v>
      </c>
      <c r="P82" s="24" t="s">
        <v>59</v>
      </c>
      <c r="Q82" s="25" t="s">
        <v>60</v>
      </c>
      <c r="R82" s="27" t="s">
        <v>57</v>
      </c>
      <c r="S82" s="23" t="s">
        <v>58</v>
      </c>
      <c r="T82" s="24" t="s">
        <v>59</v>
      </c>
      <c r="U82" s="25" t="s">
        <v>60</v>
      </c>
      <c r="V82" s="27" t="s">
        <v>57</v>
      </c>
      <c r="W82" s="23" t="s">
        <v>58</v>
      </c>
      <c r="X82" s="24" t="s">
        <v>59</v>
      </c>
      <c r="Y82" s="48" t="s">
        <v>60</v>
      </c>
      <c r="Z82" s="27" t="s">
        <v>57</v>
      </c>
      <c r="AA82" s="60" t="s">
        <v>58</v>
      </c>
      <c r="AB82" s="24" t="s">
        <v>59</v>
      </c>
      <c r="AC82" s="25" t="s">
        <v>60</v>
      </c>
    </row>
    <row r="83" spans="1:29" s="75" customFormat="1" ht="13.5" thickBot="1">
      <c r="A83" s="159"/>
      <c r="B83" s="164" t="s">
        <v>61</v>
      </c>
      <c r="C83" s="165"/>
      <c r="D83" s="28"/>
      <c r="E83" s="61" t="s">
        <v>62</v>
      </c>
      <c r="F83" s="29" t="s">
        <v>62</v>
      </c>
      <c r="G83" s="62" t="s">
        <v>63</v>
      </c>
      <c r="H83" s="63" t="s">
        <v>64</v>
      </c>
      <c r="I83" s="61" t="s">
        <v>65</v>
      </c>
      <c r="J83" s="29" t="s">
        <v>62</v>
      </c>
      <c r="K83" s="64" t="s">
        <v>63</v>
      </c>
      <c r="L83" s="63" t="s">
        <v>64</v>
      </c>
      <c r="M83" s="28" t="s">
        <v>65</v>
      </c>
      <c r="N83" s="29" t="s">
        <v>62</v>
      </c>
      <c r="O83" s="62" t="s">
        <v>63</v>
      </c>
      <c r="P83" s="63" t="s">
        <v>64</v>
      </c>
      <c r="Q83" s="61" t="s">
        <v>65</v>
      </c>
      <c r="R83" s="29" t="s">
        <v>62</v>
      </c>
      <c r="S83" s="64" t="s">
        <v>63</v>
      </c>
      <c r="T83" s="63" t="s">
        <v>64</v>
      </c>
      <c r="U83" s="61" t="s">
        <v>65</v>
      </c>
      <c r="V83" s="29" t="s">
        <v>62</v>
      </c>
      <c r="W83" s="62" t="s">
        <v>63</v>
      </c>
      <c r="X83" s="63" t="s">
        <v>64</v>
      </c>
      <c r="Y83" s="28" t="s">
        <v>65</v>
      </c>
      <c r="Z83" s="29" t="s">
        <v>62</v>
      </c>
      <c r="AA83" s="33" t="s">
        <v>63</v>
      </c>
      <c r="AB83" s="31" t="s">
        <v>64</v>
      </c>
      <c r="AC83" s="32" t="s">
        <v>65</v>
      </c>
    </row>
    <row r="84" spans="1:29" s="75" customFormat="1" ht="13.5" thickBot="1">
      <c r="A84" s="159"/>
      <c r="B84" s="166" t="s">
        <v>66</v>
      </c>
      <c r="C84" s="167"/>
      <c r="D84" s="172">
        <v>11</v>
      </c>
      <c r="E84" s="72">
        <v>110</v>
      </c>
      <c r="F84" s="26">
        <f>'Контр.замеры'!L61</f>
        <v>110</v>
      </c>
      <c r="G84" s="36">
        <f>'Контр.замеры'!H21</f>
        <v>6</v>
      </c>
      <c r="H84" s="92">
        <f aca="true" t="shared" si="48" ref="H84:H89">SUM(1.64*G84*F84)/1000</f>
        <v>1.0824</v>
      </c>
      <c r="I84" s="93">
        <f aca="true" t="shared" si="49" ref="I84:I89">SUM(0.43*G84*F84)/1000</f>
        <v>0.2838</v>
      </c>
      <c r="J84" s="38">
        <f>'Контр.замеры'!L62</f>
        <v>110</v>
      </c>
      <c r="K84" s="36">
        <f>'Контр.замеры'!H22</f>
        <v>6</v>
      </c>
      <c r="L84" s="92">
        <f aca="true" t="shared" si="50" ref="L84:L89">SUM(1.64*K84*J84)/1000</f>
        <v>1.0824</v>
      </c>
      <c r="M84" s="93">
        <f aca="true" t="shared" si="51" ref="M84:M89">SUM(0.43*K84*J84)/1000</f>
        <v>0.2838</v>
      </c>
      <c r="N84" s="38">
        <f>'Контр.замеры'!L63</f>
        <v>110</v>
      </c>
      <c r="O84" s="36">
        <f>'Контр.замеры'!H23</f>
        <v>6</v>
      </c>
      <c r="P84" s="92">
        <f aca="true" t="shared" si="52" ref="P84:P89">SUM(1.64*O84*N84)/1000</f>
        <v>1.0824</v>
      </c>
      <c r="Q84" s="93">
        <f aca="true" t="shared" si="53" ref="Q84:Q89">SUM(0.43*O84*N84)/1000</f>
        <v>0.2838</v>
      </c>
      <c r="R84" s="38">
        <f>'Контр.замеры'!L64</f>
        <v>110</v>
      </c>
      <c r="S84" s="36">
        <f>'Контр.замеры'!H24</f>
        <v>6</v>
      </c>
      <c r="T84" s="92">
        <f aca="true" t="shared" si="54" ref="T84:T89">SUM(1.64*S84*R84)/1000</f>
        <v>1.0824</v>
      </c>
      <c r="U84" s="93">
        <f aca="true" t="shared" si="55" ref="U84:U89">SUM(0.43*S84*R84)/1000</f>
        <v>0.2838</v>
      </c>
      <c r="V84" s="38">
        <f>'Контр.замеры'!L65</f>
        <v>110</v>
      </c>
      <c r="W84" s="36">
        <f>'Контр.замеры'!H25</f>
        <v>6</v>
      </c>
      <c r="X84" s="92">
        <f aca="true" t="shared" si="56" ref="X84:X89">SUM(1.64*W84*V84)/1000</f>
        <v>1.0824</v>
      </c>
      <c r="Y84" s="93">
        <f aca="true" t="shared" si="57" ref="Y84:Y89">SUM(0.43*W84*V84)/1000</f>
        <v>0.2838</v>
      </c>
      <c r="Z84" s="38">
        <f>'Контр.замеры'!L66</f>
        <v>110</v>
      </c>
      <c r="AA84" s="36">
        <f>'Контр.замеры'!H26</f>
        <v>8.4</v>
      </c>
      <c r="AB84" s="92">
        <f aca="true" t="shared" si="58" ref="AB84:AB89">SUM(1.64*AA84*Z84)/1000</f>
        <v>1.5153599999999998</v>
      </c>
      <c r="AC84" s="93">
        <f aca="true" t="shared" si="59" ref="AC84:AC89">SUM(0.43*AA84*Z84)/1000</f>
        <v>0.39732</v>
      </c>
    </row>
    <row r="85" spans="1:29" s="75" customFormat="1" ht="13.5" thickBot="1">
      <c r="A85" s="159"/>
      <c r="B85" s="168"/>
      <c r="C85" s="169"/>
      <c r="D85" s="173"/>
      <c r="E85" s="66">
        <v>6</v>
      </c>
      <c r="F85" s="67">
        <f>'Контр.замеры'!M61</f>
        <v>6.2</v>
      </c>
      <c r="G85" s="44">
        <f>'Контр.замеры'!L21</f>
        <v>93</v>
      </c>
      <c r="H85" s="95">
        <f t="shared" si="48"/>
        <v>0.9456239999999999</v>
      </c>
      <c r="I85" s="96">
        <f t="shared" si="49"/>
        <v>0.24793800000000002</v>
      </c>
      <c r="J85" s="68">
        <f>'Контр.замеры'!M62</f>
        <v>6.2</v>
      </c>
      <c r="K85" s="42">
        <f>'Контр.замеры'!L22</f>
        <v>92.4</v>
      </c>
      <c r="L85" s="95">
        <f t="shared" si="50"/>
        <v>0.9395232000000001</v>
      </c>
      <c r="M85" s="96">
        <f t="shared" si="51"/>
        <v>0.2463384</v>
      </c>
      <c r="N85" s="68">
        <f>'Контр.замеры'!M63</f>
        <v>6.2</v>
      </c>
      <c r="O85" s="42">
        <f>'Контр.замеры'!L23</f>
        <v>90</v>
      </c>
      <c r="P85" s="95">
        <f t="shared" si="52"/>
        <v>0.91512</v>
      </c>
      <c r="Q85" s="96">
        <f t="shared" si="53"/>
        <v>0.23994000000000001</v>
      </c>
      <c r="R85" s="68">
        <f>'Контр.замеры'!M64</f>
        <v>6.2</v>
      </c>
      <c r="S85" s="42">
        <f>'Контр.замеры'!L24</f>
        <v>90</v>
      </c>
      <c r="T85" s="95">
        <f t="shared" si="54"/>
        <v>0.91512</v>
      </c>
      <c r="U85" s="96">
        <f t="shared" si="55"/>
        <v>0.23994000000000001</v>
      </c>
      <c r="V85" s="68">
        <f>'Контр.замеры'!M65</f>
        <v>6.2</v>
      </c>
      <c r="W85" s="42">
        <f>'Контр.замеры'!L25</f>
        <v>100.80000000000001</v>
      </c>
      <c r="X85" s="95">
        <f t="shared" si="56"/>
        <v>1.0249344</v>
      </c>
      <c r="Y85" s="96">
        <f t="shared" si="57"/>
        <v>0.2687328</v>
      </c>
      <c r="Z85" s="68">
        <f>'Контр.замеры'!M66</f>
        <v>6.2</v>
      </c>
      <c r="AA85" s="42">
        <f>'Контр.замеры'!L26</f>
        <v>96.6</v>
      </c>
      <c r="AB85" s="95">
        <f t="shared" si="58"/>
        <v>0.9822287999999999</v>
      </c>
      <c r="AC85" s="96">
        <f t="shared" si="59"/>
        <v>0.2575356</v>
      </c>
    </row>
    <row r="86" spans="1:29" s="75" customFormat="1" ht="13.5" thickBot="1">
      <c r="A86" s="159"/>
      <c r="B86" s="170"/>
      <c r="C86" s="171"/>
      <c r="D86" s="174"/>
      <c r="E86" s="25">
        <v>6</v>
      </c>
      <c r="F86" s="45">
        <f>'Контр.замеры'!O61</f>
        <v>6.2</v>
      </c>
      <c r="G86" s="49">
        <f>'Контр.замеры'!N21</f>
        <v>15</v>
      </c>
      <c r="H86" s="73">
        <f t="shared" si="48"/>
        <v>0.15252</v>
      </c>
      <c r="I86" s="121">
        <f t="shared" si="49"/>
        <v>0.039990000000000005</v>
      </c>
      <c r="J86" s="69">
        <f>'Контр.замеры'!O62</f>
        <v>6.2</v>
      </c>
      <c r="K86" s="49">
        <f>'Контр.замеры'!N22</f>
        <v>14.399999999999999</v>
      </c>
      <c r="L86" s="73">
        <f t="shared" si="50"/>
        <v>0.1464192</v>
      </c>
      <c r="M86" s="121">
        <f t="shared" si="51"/>
        <v>0.0383904</v>
      </c>
      <c r="N86" s="46">
        <f>'Контр.замеры'!O63</f>
        <v>6.2</v>
      </c>
      <c r="O86" s="49">
        <f>'Контр.замеры'!N23</f>
        <v>13.8</v>
      </c>
      <c r="P86" s="73">
        <f t="shared" si="52"/>
        <v>0.14031840000000004</v>
      </c>
      <c r="Q86" s="121">
        <f t="shared" si="53"/>
        <v>0.036790800000000005</v>
      </c>
      <c r="R86" s="69">
        <f>'Контр.замеры'!O64</f>
        <v>6.2</v>
      </c>
      <c r="S86" s="49">
        <f>'Контр.замеры'!N24</f>
        <v>13.8</v>
      </c>
      <c r="T86" s="73">
        <f t="shared" si="54"/>
        <v>0.14031840000000004</v>
      </c>
      <c r="U86" s="121">
        <f t="shared" si="55"/>
        <v>0.036790800000000005</v>
      </c>
      <c r="V86" s="69">
        <f>'Контр.замеры'!O65</f>
        <v>6.2</v>
      </c>
      <c r="W86" s="49">
        <f>'Контр.замеры'!N25</f>
        <v>15.600000000000001</v>
      </c>
      <c r="X86" s="73">
        <f t="shared" si="56"/>
        <v>0.1586208</v>
      </c>
      <c r="Y86" s="121">
        <f t="shared" si="57"/>
        <v>0.041589600000000004</v>
      </c>
      <c r="Z86" s="69">
        <f>'Контр.замеры'!O66</f>
        <v>6.2</v>
      </c>
      <c r="AA86" s="49">
        <f>'Контр.замеры'!N26</f>
        <v>16.8</v>
      </c>
      <c r="AB86" s="73">
        <f t="shared" si="58"/>
        <v>0.1708224</v>
      </c>
      <c r="AC86" s="73">
        <f t="shared" si="59"/>
        <v>0.044788800000000004</v>
      </c>
    </row>
    <row r="87" spans="1:29" s="75" customFormat="1" ht="13.5" thickBot="1">
      <c r="A87" s="159"/>
      <c r="B87" s="166" t="s">
        <v>67</v>
      </c>
      <c r="C87" s="167"/>
      <c r="D87" s="175">
        <v>11</v>
      </c>
      <c r="E87" s="65">
        <v>110</v>
      </c>
      <c r="F87" s="26">
        <f>'Контр.замеры'!L61</f>
        <v>110</v>
      </c>
      <c r="G87" s="51">
        <f>'Контр.замеры'!I21</f>
        <v>14.399999999999999</v>
      </c>
      <c r="H87" s="102">
        <f t="shared" si="48"/>
        <v>2.5977599999999996</v>
      </c>
      <c r="I87" s="103">
        <f t="shared" si="49"/>
        <v>0.6811199999999998</v>
      </c>
      <c r="J87" s="52">
        <f>'Контр.замеры'!L62</f>
        <v>110</v>
      </c>
      <c r="K87" s="51">
        <f>'Контр.замеры'!I22</f>
        <v>14.399999999999999</v>
      </c>
      <c r="L87" s="102">
        <f t="shared" si="50"/>
        <v>2.5977599999999996</v>
      </c>
      <c r="M87" s="103">
        <f t="shared" si="51"/>
        <v>0.6811199999999998</v>
      </c>
      <c r="N87" s="52">
        <f>'Контр.замеры'!L63</f>
        <v>110</v>
      </c>
      <c r="O87" s="51">
        <f>'Контр.замеры'!I23</f>
        <v>14.399999999999999</v>
      </c>
      <c r="P87" s="102">
        <f t="shared" si="52"/>
        <v>2.5977599999999996</v>
      </c>
      <c r="Q87" s="103">
        <f t="shared" si="53"/>
        <v>0.6811199999999998</v>
      </c>
      <c r="R87" s="52">
        <f>'Контр.замеры'!L64</f>
        <v>110</v>
      </c>
      <c r="S87" s="51">
        <f>'Контр.замеры'!I24</f>
        <v>14.399999999999999</v>
      </c>
      <c r="T87" s="102">
        <f t="shared" si="54"/>
        <v>2.5977599999999996</v>
      </c>
      <c r="U87" s="103">
        <f t="shared" si="55"/>
        <v>0.6811199999999998</v>
      </c>
      <c r="V87" s="52">
        <f>'Контр.замеры'!L65</f>
        <v>110</v>
      </c>
      <c r="W87" s="51">
        <f>'Контр.замеры'!I25</f>
        <v>14.399999999999999</v>
      </c>
      <c r="X87" s="102">
        <f t="shared" si="56"/>
        <v>2.5977599999999996</v>
      </c>
      <c r="Y87" s="103">
        <f t="shared" si="57"/>
        <v>0.6811199999999998</v>
      </c>
      <c r="Z87" s="52">
        <f>'Контр.замеры'!L66</f>
        <v>110</v>
      </c>
      <c r="AA87" s="51">
        <f>'Контр.замеры'!I27</f>
        <v>15.600000000000001</v>
      </c>
      <c r="AB87" s="102">
        <f t="shared" si="58"/>
        <v>2.81424</v>
      </c>
      <c r="AC87" s="103">
        <f t="shared" si="59"/>
        <v>0.73788</v>
      </c>
    </row>
    <row r="88" spans="1:29" s="75" customFormat="1" ht="13.5" thickBot="1">
      <c r="A88" s="159"/>
      <c r="B88" s="168"/>
      <c r="C88" s="169"/>
      <c r="D88" s="173"/>
      <c r="E88" s="66">
        <v>6</v>
      </c>
      <c r="F88" s="67">
        <f>'Контр.замеры'!N61</f>
        <v>6.2</v>
      </c>
      <c r="G88" s="44">
        <f>'Контр.замеры'!M21</f>
        <v>214.79999999999998</v>
      </c>
      <c r="H88" s="102">
        <f t="shared" si="48"/>
        <v>2.1840863999999995</v>
      </c>
      <c r="I88" s="103">
        <f t="shared" si="49"/>
        <v>0.5726568</v>
      </c>
      <c r="J88" s="46">
        <f>'Контр.замеры'!N62</f>
        <v>6.2</v>
      </c>
      <c r="K88" s="44">
        <f>'Контр.замеры'!M22</f>
        <v>222</v>
      </c>
      <c r="L88" s="95">
        <f t="shared" si="50"/>
        <v>2.2572959999999997</v>
      </c>
      <c r="M88" s="96">
        <f t="shared" si="51"/>
        <v>0.5918519999999999</v>
      </c>
      <c r="N88" s="46">
        <f>'Контр.замеры'!N63</f>
        <v>6.2</v>
      </c>
      <c r="O88" s="44">
        <f>'Контр.замеры'!M23</f>
        <v>224.39999999999998</v>
      </c>
      <c r="P88" s="95">
        <f t="shared" si="52"/>
        <v>2.2816992</v>
      </c>
      <c r="Q88" s="96">
        <f t="shared" si="53"/>
        <v>0.5982504</v>
      </c>
      <c r="R88" s="46">
        <f>'Контр.замеры'!N64</f>
        <v>6.2</v>
      </c>
      <c r="S88" s="44">
        <f>'Контр.замеры'!M24</f>
        <v>234</v>
      </c>
      <c r="T88" s="95">
        <f t="shared" si="54"/>
        <v>2.379312</v>
      </c>
      <c r="U88" s="96">
        <f t="shared" si="55"/>
        <v>0.6238440000000001</v>
      </c>
      <c r="V88" s="46">
        <f>'Контр.замеры'!N65</f>
        <v>6.2</v>
      </c>
      <c r="W88" s="44">
        <f>'Контр.замеры'!M25</f>
        <v>220.8</v>
      </c>
      <c r="X88" s="95">
        <f t="shared" si="56"/>
        <v>2.2450944000000006</v>
      </c>
      <c r="Y88" s="96">
        <f t="shared" si="57"/>
        <v>0.5886528000000001</v>
      </c>
      <c r="Z88" s="46">
        <f>'Контр.замеры'!N66</f>
        <v>6.2</v>
      </c>
      <c r="AA88" s="44">
        <f>'Контр.замеры'!M26</f>
        <v>246</v>
      </c>
      <c r="AB88" s="95">
        <f t="shared" si="58"/>
        <v>2.501328</v>
      </c>
      <c r="AC88" s="96">
        <f t="shared" si="59"/>
        <v>0.655836</v>
      </c>
    </row>
    <row r="89" spans="1:29" s="75" customFormat="1" ht="13.5" thickBot="1">
      <c r="A89" s="159"/>
      <c r="B89" s="170"/>
      <c r="C89" s="171"/>
      <c r="D89" s="174"/>
      <c r="E89" s="25">
        <v>6</v>
      </c>
      <c r="F89" s="45">
        <f>'Контр.замеры'!P61</f>
        <v>6.2</v>
      </c>
      <c r="G89" s="44">
        <f>'Контр.замеры'!O21</f>
        <v>36.6</v>
      </c>
      <c r="H89" s="102">
        <f t="shared" si="48"/>
        <v>0.3721488</v>
      </c>
      <c r="I89" s="103">
        <f t="shared" si="49"/>
        <v>0.0975756</v>
      </c>
      <c r="J89" s="46">
        <f>'Контр.замеры'!P62</f>
        <v>6.2</v>
      </c>
      <c r="K89" s="44">
        <f>'Контр.замеры'!O22</f>
        <v>36.6</v>
      </c>
      <c r="L89" s="95">
        <f t="shared" si="50"/>
        <v>0.3721488</v>
      </c>
      <c r="M89" s="96">
        <f t="shared" si="51"/>
        <v>0.0975756</v>
      </c>
      <c r="N89" s="46">
        <f>'Контр.замеры'!P63</f>
        <v>6.2</v>
      </c>
      <c r="O89" s="44">
        <f>'Контр.замеры'!O23</f>
        <v>35.4</v>
      </c>
      <c r="P89" s="95">
        <f t="shared" si="52"/>
        <v>0.3599472</v>
      </c>
      <c r="Q89" s="96">
        <f t="shared" si="53"/>
        <v>0.0943764</v>
      </c>
      <c r="R89" s="46">
        <f>'Контр.замеры'!P64</f>
        <v>6.2</v>
      </c>
      <c r="S89" s="44">
        <f>'Контр.замеры'!O24</f>
        <v>33.6</v>
      </c>
      <c r="T89" s="95">
        <f t="shared" si="54"/>
        <v>0.3416448</v>
      </c>
      <c r="U89" s="96">
        <f t="shared" si="55"/>
        <v>0.08957760000000001</v>
      </c>
      <c r="V89" s="46">
        <f>'Контр.замеры'!P65</f>
        <v>6.2</v>
      </c>
      <c r="W89" s="44">
        <f>'Контр.замеры'!O25</f>
        <v>34.8</v>
      </c>
      <c r="X89" s="95">
        <f t="shared" si="56"/>
        <v>0.35384639999999995</v>
      </c>
      <c r="Y89" s="96">
        <f t="shared" si="57"/>
        <v>0.09277679999999999</v>
      </c>
      <c r="Z89" s="46">
        <f>'Контр.замеры'!P66</f>
        <v>6.2</v>
      </c>
      <c r="AA89" s="44">
        <f>'Контр.замеры'!O26</f>
        <v>34.8</v>
      </c>
      <c r="AB89" s="95">
        <f t="shared" si="58"/>
        <v>0.35384639999999995</v>
      </c>
      <c r="AC89" s="96">
        <f t="shared" si="59"/>
        <v>0.09277679999999999</v>
      </c>
    </row>
    <row r="90" spans="1:29" s="75" customFormat="1" ht="13.5" thickBot="1">
      <c r="A90" s="159"/>
      <c r="B90" s="176" t="s">
        <v>68</v>
      </c>
      <c r="C90" s="176"/>
      <c r="D90" s="176"/>
      <c r="E90" s="72"/>
      <c r="F90" s="82"/>
      <c r="G90" s="56"/>
      <c r="H90" s="81"/>
      <c r="I90" s="72"/>
      <c r="J90" s="38"/>
      <c r="K90" s="56"/>
      <c r="L90" s="81"/>
      <c r="M90" s="72"/>
      <c r="N90" s="38"/>
      <c r="O90" s="56"/>
      <c r="P90" s="81"/>
      <c r="Q90" s="72"/>
      <c r="R90" s="38"/>
      <c r="S90" s="56"/>
      <c r="T90" s="81"/>
      <c r="U90" s="72"/>
      <c r="V90" s="38"/>
      <c r="W90" s="56"/>
      <c r="X90" s="81"/>
      <c r="Y90" s="72"/>
      <c r="Z90" s="38"/>
      <c r="AA90" s="56"/>
      <c r="AB90" s="81"/>
      <c r="AC90" s="72"/>
    </row>
    <row r="91" spans="1:29" s="75" customFormat="1" ht="13.5" thickBot="1">
      <c r="A91" s="159"/>
      <c r="B91" s="177"/>
      <c r="C91" s="177"/>
      <c r="D91" s="177"/>
      <c r="E91" s="25"/>
      <c r="F91" s="79"/>
      <c r="G91" s="59"/>
      <c r="H91" s="24"/>
      <c r="I91" s="25"/>
      <c r="J91" s="58"/>
      <c r="K91" s="59"/>
      <c r="L91" s="24"/>
      <c r="M91" s="25"/>
      <c r="N91" s="57"/>
      <c r="O91" s="59"/>
      <c r="P91" s="24"/>
      <c r="Q91" s="25"/>
      <c r="R91" s="57"/>
      <c r="S91" s="59"/>
      <c r="T91" s="24"/>
      <c r="U91" s="25"/>
      <c r="V91" s="57"/>
      <c r="W91" s="59"/>
      <c r="X91" s="24"/>
      <c r="Y91" s="25"/>
      <c r="Z91" s="57"/>
      <c r="AA91" s="59"/>
      <c r="AB91" s="24"/>
      <c r="AC91" s="25"/>
    </row>
    <row r="92" spans="1:29" s="75" customFormat="1" ht="13.5" thickBot="1">
      <c r="A92" s="159"/>
      <c r="B92" s="178"/>
      <c r="C92" s="178"/>
      <c r="D92" s="178"/>
      <c r="E92" s="106"/>
      <c r="F92" s="107"/>
      <c r="G92" s="108"/>
      <c r="H92" s="109"/>
      <c r="I92" s="109"/>
      <c r="J92" s="110"/>
      <c r="K92" s="108"/>
      <c r="L92" s="109"/>
      <c r="M92" s="111"/>
      <c r="N92" s="112"/>
      <c r="O92" s="108"/>
      <c r="P92" s="109"/>
      <c r="Q92" s="111"/>
      <c r="R92" s="112"/>
      <c r="S92" s="108"/>
      <c r="T92" s="109"/>
      <c r="U92" s="111"/>
      <c r="V92" s="112"/>
      <c r="W92" s="108"/>
      <c r="X92" s="109"/>
      <c r="Y92" s="111"/>
      <c r="Z92" s="112"/>
      <c r="AA92" s="108"/>
      <c r="AB92" s="109"/>
      <c r="AC92" s="113"/>
    </row>
    <row r="93" spans="1:29" s="75" customFormat="1" ht="13.5" thickBot="1">
      <c r="A93" s="158" t="s">
        <v>69</v>
      </c>
      <c r="B93" s="181" t="s">
        <v>70</v>
      </c>
      <c r="C93" s="181"/>
      <c r="D93" s="182"/>
      <c r="E93" s="90" t="s">
        <v>47</v>
      </c>
      <c r="F93" s="196" t="s">
        <v>81</v>
      </c>
      <c r="G93" s="189"/>
      <c r="H93" s="189"/>
      <c r="I93" s="197"/>
      <c r="J93" s="196" t="s">
        <v>82</v>
      </c>
      <c r="K93" s="189"/>
      <c r="L93" s="189"/>
      <c r="M93" s="197"/>
      <c r="N93" s="196" t="s">
        <v>83</v>
      </c>
      <c r="O93" s="189"/>
      <c r="P93" s="189"/>
      <c r="Q93" s="197"/>
      <c r="R93" s="196" t="s">
        <v>84</v>
      </c>
      <c r="S93" s="189"/>
      <c r="T93" s="189"/>
      <c r="U93" s="197"/>
      <c r="V93" s="196" t="s">
        <v>85</v>
      </c>
      <c r="W93" s="189"/>
      <c r="X93" s="189"/>
      <c r="Y93" s="197"/>
      <c r="Z93" s="196" t="s">
        <v>86</v>
      </c>
      <c r="AA93" s="189"/>
      <c r="AB93" s="189"/>
      <c r="AC93" s="197"/>
    </row>
    <row r="94" spans="1:29" s="75" customFormat="1" ht="13.5" thickBot="1">
      <c r="A94" s="179"/>
      <c r="B94" s="183" t="s">
        <v>71</v>
      </c>
      <c r="C94" s="183"/>
      <c r="D94" s="184"/>
      <c r="E94" s="66" t="s">
        <v>56</v>
      </c>
      <c r="F94" s="27" t="s">
        <v>57</v>
      </c>
      <c r="G94" s="23" t="s">
        <v>58</v>
      </c>
      <c r="H94" s="24" t="s">
        <v>59</v>
      </c>
      <c r="I94" s="24" t="s">
        <v>60</v>
      </c>
      <c r="J94" s="27" t="s">
        <v>57</v>
      </c>
      <c r="K94" s="23" t="s">
        <v>58</v>
      </c>
      <c r="L94" s="24" t="s">
        <v>59</v>
      </c>
      <c r="M94" s="24" t="s">
        <v>60</v>
      </c>
      <c r="N94" s="27" t="s">
        <v>57</v>
      </c>
      <c r="O94" s="23" t="s">
        <v>58</v>
      </c>
      <c r="P94" s="24" t="s">
        <v>59</v>
      </c>
      <c r="Q94" s="25" t="s">
        <v>60</v>
      </c>
      <c r="R94" s="27" t="s">
        <v>57</v>
      </c>
      <c r="S94" s="60" t="s">
        <v>58</v>
      </c>
      <c r="T94" s="24" t="s">
        <v>59</v>
      </c>
      <c r="U94" s="25" t="s">
        <v>60</v>
      </c>
      <c r="V94" s="27" t="s">
        <v>57</v>
      </c>
      <c r="W94" s="23" t="s">
        <v>58</v>
      </c>
      <c r="X94" s="24" t="s">
        <v>59</v>
      </c>
      <c r="Y94" s="25" t="s">
        <v>60</v>
      </c>
      <c r="Z94" s="27" t="s">
        <v>57</v>
      </c>
      <c r="AA94" s="23" t="s">
        <v>58</v>
      </c>
      <c r="AB94" s="24" t="s">
        <v>59</v>
      </c>
      <c r="AC94" s="25" t="s">
        <v>60</v>
      </c>
    </row>
    <row r="95" spans="1:29" s="75" customFormat="1" ht="13.5" thickBot="1">
      <c r="A95" s="179"/>
      <c r="B95" s="185"/>
      <c r="C95" s="185"/>
      <c r="D95" s="186"/>
      <c r="E95" s="61" t="s">
        <v>62</v>
      </c>
      <c r="F95" s="29" t="s">
        <v>62</v>
      </c>
      <c r="G95" s="64" t="s">
        <v>63</v>
      </c>
      <c r="H95" s="63" t="s">
        <v>64</v>
      </c>
      <c r="I95" s="63" t="s">
        <v>65</v>
      </c>
      <c r="J95" s="29" t="s">
        <v>62</v>
      </c>
      <c r="K95" s="62" t="s">
        <v>63</v>
      </c>
      <c r="L95" s="63" t="s">
        <v>64</v>
      </c>
      <c r="M95" s="63" t="s">
        <v>65</v>
      </c>
      <c r="N95" s="29" t="s">
        <v>62</v>
      </c>
      <c r="O95" s="62" t="s">
        <v>63</v>
      </c>
      <c r="P95" s="63" t="s">
        <v>64</v>
      </c>
      <c r="Q95" s="61" t="s">
        <v>65</v>
      </c>
      <c r="R95" s="29" t="s">
        <v>62</v>
      </c>
      <c r="S95" s="64" t="s">
        <v>63</v>
      </c>
      <c r="T95" s="63" t="s">
        <v>64</v>
      </c>
      <c r="U95" s="61" t="s">
        <v>65</v>
      </c>
      <c r="V95" s="29" t="s">
        <v>62</v>
      </c>
      <c r="W95" s="64" t="s">
        <v>63</v>
      </c>
      <c r="X95" s="63" t="s">
        <v>64</v>
      </c>
      <c r="Y95" s="28" t="s">
        <v>65</v>
      </c>
      <c r="Z95" s="29" t="s">
        <v>62</v>
      </c>
      <c r="AA95" s="30" t="s">
        <v>63</v>
      </c>
      <c r="AB95" s="31" t="s">
        <v>64</v>
      </c>
      <c r="AC95" s="32" t="s">
        <v>65</v>
      </c>
    </row>
    <row r="96" spans="1:29" s="75" customFormat="1" ht="13.5" thickBot="1">
      <c r="A96" s="179"/>
      <c r="B96" s="187" t="s">
        <v>72</v>
      </c>
      <c r="C96" s="188"/>
      <c r="D96" s="188"/>
      <c r="E96" s="72">
        <v>110</v>
      </c>
      <c r="F96" s="38">
        <f>F84</f>
        <v>110</v>
      </c>
      <c r="G96" s="36">
        <f>'Контр.замеры'!J21</f>
        <v>22.8</v>
      </c>
      <c r="H96" s="92">
        <f aca="true" t="shared" si="60" ref="H96:H102">SUM(1.64*G96*F96)/1000</f>
        <v>4.11312</v>
      </c>
      <c r="I96" s="93">
        <f aca="true" t="shared" si="61" ref="I96:I102">SUM(0.43*G96*F96)/1000</f>
        <v>1.07844</v>
      </c>
      <c r="J96" s="38">
        <f>J84</f>
        <v>110</v>
      </c>
      <c r="K96" s="36">
        <f>'Контр.замеры'!J22</f>
        <v>25.2</v>
      </c>
      <c r="L96" s="92">
        <f aca="true" t="shared" si="62" ref="L96:L102">SUM(1.64*K96*J96)/1000</f>
        <v>4.54608</v>
      </c>
      <c r="M96" s="93">
        <f aca="true" t="shared" si="63" ref="M96:M102">SUM(0.43*K96*J96)/1000</f>
        <v>1.1919600000000001</v>
      </c>
      <c r="N96" s="38">
        <f>N84</f>
        <v>110</v>
      </c>
      <c r="O96" s="36">
        <f>'Контр.замеры'!J23</f>
        <v>25.2</v>
      </c>
      <c r="P96" s="92">
        <f aca="true" t="shared" si="64" ref="P96:P102">SUM(1.64*O96*N96)/1000</f>
        <v>4.54608</v>
      </c>
      <c r="Q96" s="94">
        <f aca="true" t="shared" si="65" ref="Q96:Q102">SUM(0.43*O96*N96)/1000</f>
        <v>1.1919600000000001</v>
      </c>
      <c r="R96" s="37">
        <f>R84</f>
        <v>110</v>
      </c>
      <c r="S96" s="114">
        <f>'Контр.замеры'!J24</f>
        <v>25.2</v>
      </c>
      <c r="T96" s="92">
        <f aca="true" t="shared" si="66" ref="T96:T102">SUM(1.64*S96*R96)/1000</f>
        <v>4.54608</v>
      </c>
      <c r="U96" s="93">
        <f aca="true" t="shared" si="67" ref="U96:U102">SUM(0.43*S96*R96)/1000</f>
        <v>1.1919600000000001</v>
      </c>
      <c r="V96" s="38">
        <f>V84</f>
        <v>110</v>
      </c>
      <c r="W96" s="36">
        <f>'Контр.замеры'!J25</f>
        <v>25.2</v>
      </c>
      <c r="X96" s="92">
        <f aca="true" t="shared" si="68" ref="X96:X102">SUM(1.64*W96*V96)/1000</f>
        <v>4.54608</v>
      </c>
      <c r="Y96" s="93">
        <f aca="true" t="shared" si="69" ref="Y96:Y102">SUM(0.43*W96*V96)/1000</f>
        <v>1.1919600000000001</v>
      </c>
      <c r="Z96" s="37">
        <f>Z84</f>
        <v>110</v>
      </c>
      <c r="AA96" s="36">
        <f>'Контр.замеры'!J26</f>
        <v>26.4</v>
      </c>
      <c r="AB96" s="92">
        <f aca="true" t="shared" si="70" ref="AB96:AB102">SUM(1.64*AA96*Z96)/1000</f>
        <v>4.76256</v>
      </c>
      <c r="AC96" s="93">
        <f aca="true" t="shared" si="71" ref="AC96:AC102">SUM(0.43*AA96*Z96)/1000</f>
        <v>1.2487199999999998</v>
      </c>
    </row>
    <row r="97" spans="1:29" s="75" customFormat="1" ht="13.5" thickBot="1">
      <c r="A97" s="179"/>
      <c r="B97" s="190" t="s">
        <v>73</v>
      </c>
      <c r="C97" s="191"/>
      <c r="D97" s="191"/>
      <c r="E97" s="65">
        <v>110</v>
      </c>
      <c r="F97" s="52">
        <f>F87</f>
        <v>110</v>
      </c>
      <c r="G97" s="44">
        <f>'Контр.замеры'!K21</f>
        <v>40.800000000000004</v>
      </c>
      <c r="H97" s="102">
        <f t="shared" si="60"/>
        <v>7.360320000000001</v>
      </c>
      <c r="I97" s="99">
        <f t="shared" si="61"/>
        <v>1.9298400000000002</v>
      </c>
      <c r="J97" s="58">
        <f>J87</f>
        <v>110</v>
      </c>
      <c r="K97" s="44">
        <f>'Контр.замеры'!K22</f>
        <v>48</v>
      </c>
      <c r="L97" s="97">
        <f t="shared" si="62"/>
        <v>8.6592</v>
      </c>
      <c r="M97" s="99">
        <f t="shared" si="63"/>
        <v>2.2704</v>
      </c>
      <c r="N97" s="58">
        <f>N87</f>
        <v>110</v>
      </c>
      <c r="O97" s="44">
        <f>'Контр.замеры'!K23</f>
        <v>44.4</v>
      </c>
      <c r="P97" s="97">
        <f t="shared" si="64"/>
        <v>8.009759999999998</v>
      </c>
      <c r="Q97" s="98">
        <f t="shared" si="65"/>
        <v>2.10012</v>
      </c>
      <c r="R97" s="27">
        <f>R87</f>
        <v>110</v>
      </c>
      <c r="S97" s="116">
        <f>'Контр.замеры'!K24</f>
        <v>44.4</v>
      </c>
      <c r="T97" s="97">
        <f t="shared" si="66"/>
        <v>8.009759999999998</v>
      </c>
      <c r="U97" s="99">
        <f t="shared" si="67"/>
        <v>2.10012</v>
      </c>
      <c r="V97" s="58">
        <f>V87</f>
        <v>110</v>
      </c>
      <c r="W97" s="44">
        <f>'Контр.замеры'!K25</f>
        <v>46.800000000000004</v>
      </c>
      <c r="X97" s="97">
        <f t="shared" si="68"/>
        <v>8.44272</v>
      </c>
      <c r="Y97" s="99">
        <f t="shared" si="69"/>
        <v>2.2136400000000003</v>
      </c>
      <c r="Z97" s="124">
        <f>Z87</f>
        <v>110</v>
      </c>
      <c r="AA97" s="44">
        <f>'Контр.замеры'!K26</f>
        <v>51.6</v>
      </c>
      <c r="AB97" s="97">
        <f t="shared" si="70"/>
        <v>9.308639999999999</v>
      </c>
      <c r="AC97" s="99">
        <f t="shared" si="71"/>
        <v>2.44068</v>
      </c>
    </row>
    <row r="98" spans="1:29" s="75" customFormat="1" ht="13.5" thickBot="1">
      <c r="A98" s="179"/>
      <c r="B98" s="190" t="s">
        <v>97</v>
      </c>
      <c r="C98" s="191"/>
      <c r="D98" s="191"/>
      <c r="E98" s="65">
        <v>6</v>
      </c>
      <c r="F98" s="54">
        <f>F85</f>
        <v>6.2</v>
      </c>
      <c r="G98" s="44">
        <f>'Контр.замеры'!B21</f>
        <v>0</v>
      </c>
      <c r="H98" s="97">
        <f t="shared" si="60"/>
        <v>0</v>
      </c>
      <c r="I98" s="99">
        <f t="shared" si="61"/>
        <v>0</v>
      </c>
      <c r="J98" s="46">
        <f>J85</f>
        <v>6.2</v>
      </c>
      <c r="K98" s="44">
        <f>'Контр.замеры'!B22</f>
        <v>0</v>
      </c>
      <c r="L98" s="97">
        <f t="shared" si="62"/>
        <v>0</v>
      </c>
      <c r="M98" s="99">
        <f t="shared" si="63"/>
        <v>0</v>
      </c>
      <c r="N98" s="46">
        <f>N85</f>
        <v>6.2</v>
      </c>
      <c r="O98" s="44">
        <f>'Контр.замеры'!B23</f>
        <v>0</v>
      </c>
      <c r="P98" s="97">
        <f t="shared" si="64"/>
        <v>0</v>
      </c>
      <c r="Q98" s="98">
        <f t="shared" si="65"/>
        <v>0</v>
      </c>
      <c r="R98" s="45">
        <f>R85</f>
        <v>6.2</v>
      </c>
      <c r="S98" s="116">
        <f>'Контр.замеры'!B24</f>
        <v>0</v>
      </c>
      <c r="T98" s="97">
        <f t="shared" si="66"/>
        <v>0</v>
      </c>
      <c r="U98" s="99">
        <f t="shared" si="67"/>
        <v>0</v>
      </c>
      <c r="V98" s="46">
        <f>V85</f>
        <v>6.2</v>
      </c>
      <c r="W98" s="44">
        <f>'Контр.замеры'!B25</f>
        <v>6</v>
      </c>
      <c r="X98" s="97">
        <f t="shared" si="68"/>
        <v>0.061008</v>
      </c>
      <c r="Y98" s="99">
        <f t="shared" si="69"/>
        <v>0.015996</v>
      </c>
      <c r="Z98" s="45">
        <f>Z85</f>
        <v>6.2</v>
      </c>
      <c r="AA98" s="44">
        <f>'Контр.замеры'!B26</f>
        <v>6</v>
      </c>
      <c r="AB98" s="97">
        <f t="shared" si="70"/>
        <v>0.061008</v>
      </c>
      <c r="AC98" s="99">
        <f t="shared" si="71"/>
        <v>0.015996</v>
      </c>
    </row>
    <row r="99" spans="1:29" s="75" customFormat="1" ht="13.5" thickBot="1">
      <c r="A99" s="179"/>
      <c r="B99" s="190" t="s">
        <v>98</v>
      </c>
      <c r="C99" s="191"/>
      <c r="D99" s="191"/>
      <c r="E99" s="65">
        <v>6</v>
      </c>
      <c r="F99" s="54">
        <f>F85</f>
        <v>6.2</v>
      </c>
      <c r="G99" s="44">
        <f>'Контр.замеры'!C21</f>
        <v>93</v>
      </c>
      <c r="H99" s="97">
        <f t="shared" si="60"/>
        <v>0.9456239999999999</v>
      </c>
      <c r="I99" s="99">
        <f t="shared" si="61"/>
        <v>0.24793800000000002</v>
      </c>
      <c r="J99" s="46">
        <f>J85</f>
        <v>6.2</v>
      </c>
      <c r="K99" s="44">
        <f>'Контр.замеры'!C22</f>
        <v>92.4</v>
      </c>
      <c r="L99" s="97">
        <f t="shared" si="62"/>
        <v>0.9395232000000001</v>
      </c>
      <c r="M99" s="99">
        <f t="shared" si="63"/>
        <v>0.2463384</v>
      </c>
      <c r="N99" s="46">
        <f>N85</f>
        <v>6.2</v>
      </c>
      <c r="O99" s="44">
        <f>'Контр.замеры'!C23</f>
        <v>90</v>
      </c>
      <c r="P99" s="97">
        <f t="shared" si="64"/>
        <v>0.91512</v>
      </c>
      <c r="Q99" s="98">
        <f t="shared" si="65"/>
        <v>0.23994000000000001</v>
      </c>
      <c r="R99" s="45">
        <f>R85</f>
        <v>6.2</v>
      </c>
      <c r="S99" s="116">
        <f>'Контр.замеры'!C24</f>
        <v>90</v>
      </c>
      <c r="T99" s="97">
        <f t="shared" si="66"/>
        <v>0.91512</v>
      </c>
      <c r="U99" s="99">
        <f t="shared" si="67"/>
        <v>0.23994000000000001</v>
      </c>
      <c r="V99" s="46">
        <f>V85</f>
        <v>6.2</v>
      </c>
      <c r="W99" s="44">
        <f>'Контр.замеры'!C25</f>
        <v>94.80000000000001</v>
      </c>
      <c r="X99" s="97">
        <f t="shared" si="68"/>
        <v>0.9639264000000001</v>
      </c>
      <c r="Y99" s="99">
        <f t="shared" si="69"/>
        <v>0.25273680000000004</v>
      </c>
      <c r="Z99" s="45">
        <f>Z85</f>
        <v>6.2</v>
      </c>
      <c r="AA99" s="44">
        <f>'Контр.замеры'!C26</f>
        <v>90.6</v>
      </c>
      <c r="AB99" s="97">
        <f t="shared" si="70"/>
        <v>0.9212207999999998</v>
      </c>
      <c r="AC99" s="99">
        <f t="shared" si="71"/>
        <v>0.24153960000000002</v>
      </c>
    </row>
    <row r="100" spans="1:29" s="75" customFormat="1" ht="13.5" thickBot="1">
      <c r="A100" s="179"/>
      <c r="B100" s="190" t="s">
        <v>99</v>
      </c>
      <c r="C100" s="191"/>
      <c r="D100" s="191"/>
      <c r="E100" s="65">
        <v>6</v>
      </c>
      <c r="F100" s="54">
        <f>F86</f>
        <v>6.2</v>
      </c>
      <c r="G100" s="44">
        <f>'Контр.замеры'!D21</f>
        <v>15</v>
      </c>
      <c r="H100" s="102">
        <f t="shared" si="60"/>
        <v>0.15252</v>
      </c>
      <c r="I100" s="99">
        <f t="shared" si="61"/>
        <v>0.039990000000000005</v>
      </c>
      <c r="J100" s="46">
        <f>J86</f>
        <v>6.2</v>
      </c>
      <c r="K100" s="44">
        <f>'Контр.замеры'!D22</f>
        <v>14.399999999999999</v>
      </c>
      <c r="L100" s="97">
        <f t="shared" si="62"/>
        <v>0.1464192</v>
      </c>
      <c r="M100" s="99">
        <f t="shared" si="63"/>
        <v>0.0383904</v>
      </c>
      <c r="N100" s="46">
        <f>N86</f>
        <v>6.2</v>
      </c>
      <c r="O100" s="44">
        <f>'Контр.замеры'!D23</f>
        <v>13.8</v>
      </c>
      <c r="P100" s="97">
        <f t="shared" si="64"/>
        <v>0.14031840000000004</v>
      </c>
      <c r="Q100" s="98">
        <f t="shared" si="65"/>
        <v>0.036790800000000005</v>
      </c>
      <c r="R100" s="45">
        <f>R86</f>
        <v>6.2</v>
      </c>
      <c r="S100" s="116">
        <f>'Контр.замеры'!D24</f>
        <v>13.8</v>
      </c>
      <c r="T100" s="97">
        <f t="shared" si="66"/>
        <v>0.14031840000000004</v>
      </c>
      <c r="U100" s="99">
        <f t="shared" si="67"/>
        <v>0.036790800000000005</v>
      </c>
      <c r="V100" s="46">
        <f>V86</f>
        <v>6.2</v>
      </c>
      <c r="W100" s="44">
        <f>'Контр.замеры'!D25</f>
        <v>15.600000000000001</v>
      </c>
      <c r="X100" s="97">
        <f t="shared" si="68"/>
        <v>0.1586208</v>
      </c>
      <c r="Y100" s="99">
        <f t="shared" si="69"/>
        <v>0.041589600000000004</v>
      </c>
      <c r="Z100" s="45">
        <f>Z86</f>
        <v>6.2</v>
      </c>
      <c r="AA100" s="44">
        <f>'Контр.замеры'!D26</f>
        <v>16.8</v>
      </c>
      <c r="AB100" s="97">
        <f t="shared" si="70"/>
        <v>0.1708224</v>
      </c>
      <c r="AC100" s="99">
        <f t="shared" si="71"/>
        <v>0.044788800000000004</v>
      </c>
    </row>
    <row r="101" spans="1:29" s="75" customFormat="1" ht="13.5" thickBot="1">
      <c r="A101" s="179"/>
      <c r="B101" s="190" t="s">
        <v>100</v>
      </c>
      <c r="C101" s="191"/>
      <c r="D101" s="191"/>
      <c r="E101" s="65">
        <v>6</v>
      </c>
      <c r="F101" s="54">
        <f>F88</f>
        <v>6.2</v>
      </c>
      <c r="G101" s="44">
        <f>'Контр.замеры'!E21</f>
        <v>69.6</v>
      </c>
      <c r="H101" s="97">
        <f t="shared" si="60"/>
        <v>0.7076927999999999</v>
      </c>
      <c r="I101" s="103">
        <f t="shared" si="61"/>
        <v>0.18555359999999999</v>
      </c>
      <c r="J101" s="54">
        <f>J88</f>
        <v>6.2</v>
      </c>
      <c r="K101" s="51">
        <f>'Контр.замеры'!E22</f>
        <v>74.4</v>
      </c>
      <c r="L101" s="102">
        <f t="shared" si="62"/>
        <v>0.7564992</v>
      </c>
      <c r="M101" s="103">
        <f t="shared" si="63"/>
        <v>0.1983504</v>
      </c>
      <c r="N101" s="54">
        <f>N88</f>
        <v>6.2</v>
      </c>
      <c r="O101" s="51">
        <f>'Контр.замеры'!E23</f>
        <v>79.2</v>
      </c>
      <c r="P101" s="102">
        <f t="shared" si="64"/>
        <v>0.8053056000000001</v>
      </c>
      <c r="Q101" s="104">
        <f t="shared" si="65"/>
        <v>0.2111472</v>
      </c>
      <c r="R101" s="71">
        <f>R88</f>
        <v>6.2</v>
      </c>
      <c r="S101" s="117">
        <f>'Контр.замеры'!E24</f>
        <v>85.19999999999999</v>
      </c>
      <c r="T101" s="102">
        <f t="shared" si="66"/>
        <v>0.8663135999999999</v>
      </c>
      <c r="U101" s="103">
        <f t="shared" si="67"/>
        <v>0.2271432</v>
      </c>
      <c r="V101" s="54">
        <f>V88</f>
        <v>6.2</v>
      </c>
      <c r="W101" s="51">
        <f>'Контр.замеры'!E25</f>
        <v>74.4</v>
      </c>
      <c r="X101" s="102">
        <f t="shared" si="68"/>
        <v>0.7564992</v>
      </c>
      <c r="Y101" s="103">
        <f t="shared" si="69"/>
        <v>0.1983504</v>
      </c>
      <c r="Z101" s="45">
        <f>Z88</f>
        <v>6.2</v>
      </c>
      <c r="AA101" s="51">
        <f>'Контр.замеры'!E26</f>
        <v>78</v>
      </c>
      <c r="AB101" s="102">
        <f t="shared" si="70"/>
        <v>0.7931039999999999</v>
      </c>
      <c r="AC101" s="103">
        <f t="shared" si="71"/>
        <v>0.207948</v>
      </c>
    </row>
    <row r="102" spans="1:29" s="75" customFormat="1" ht="13.5" thickBot="1">
      <c r="A102" s="179"/>
      <c r="B102" s="190" t="s">
        <v>101</v>
      </c>
      <c r="C102" s="191"/>
      <c r="D102" s="191"/>
      <c r="E102" s="65">
        <v>6</v>
      </c>
      <c r="F102" s="54">
        <f>F88</f>
        <v>6.2</v>
      </c>
      <c r="G102" s="44">
        <f>'Контр.замеры'!F21</f>
        <v>145.2</v>
      </c>
      <c r="H102" s="95">
        <f t="shared" si="60"/>
        <v>1.4763936</v>
      </c>
      <c r="I102" s="96">
        <f t="shared" si="61"/>
        <v>0.3871032</v>
      </c>
      <c r="J102" s="54">
        <f>J88</f>
        <v>6.2</v>
      </c>
      <c r="K102" s="44">
        <f>'Контр.замеры'!F22</f>
        <v>147.6</v>
      </c>
      <c r="L102" s="95">
        <f t="shared" si="62"/>
        <v>1.5007967999999998</v>
      </c>
      <c r="M102" s="96">
        <f t="shared" si="63"/>
        <v>0.3935016</v>
      </c>
      <c r="N102" s="54">
        <f>N88</f>
        <v>6.2</v>
      </c>
      <c r="O102" s="44">
        <f>'Контр.замеры'!F23</f>
        <v>145.2</v>
      </c>
      <c r="P102" s="95">
        <f t="shared" si="64"/>
        <v>1.4763936</v>
      </c>
      <c r="Q102" s="118">
        <f t="shared" si="65"/>
        <v>0.3871032</v>
      </c>
      <c r="R102" s="71">
        <f>R88</f>
        <v>6.2</v>
      </c>
      <c r="S102" s="116">
        <f>'Контр.замеры'!F24</f>
        <v>148.8</v>
      </c>
      <c r="T102" s="95">
        <f t="shared" si="66"/>
        <v>1.5129984</v>
      </c>
      <c r="U102" s="96">
        <f t="shared" si="67"/>
        <v>0.3967008</v>
      </c>
      <c r="V102" s="54">
        <f>V88</f>
        <v>6.2</v>
      </c>
      <c r="W102" s="44">
        <f>'Контр.замеры'!F25</f>
        <v>146.4</v>
      </c>
      <c r="X102" s="95">
        <f t="shared" si="68"/>
        <v>1.4885952</v>
      </c>
      <c r="Y102" s="96">
        <f t="shared" si="69"/>
        <v>0.3903024</v>
      </c>
      <c r="Z102" s="71">
        <f>Z88</f>
        <v>6.2</v>
      </c>
      <c r="AA102" s="44">
        <f>'Контр.замеры'!F26</f>
        <v>168</v>
      </c>
      <c r="AB102" s="95">
        <f t="shared" si="70"/>
        <v>1.708224</v>
      </c>
      <c r="AC102" s="96">
        <f t="shared" si="71"/>
        <v>0.44788799999999995</v>
      </c>
    </row>
    <row r="103" spans="1:29" s="75" customFormat="1" ht="13.5" thickBot="1">
      <c r="A103" s="179"/>
      <c r="B103" s="190" t="s">
        <v>102</v>
      </c>
      <c r="C103" s="191"/>
      <c r="D103" s="191"/>
      <c r="E103" s="65">
        <v>6</v>
      </c>
      <c r="F103" s="54">
        <f>F89</f>
        <v>6.2</v>
      </c>
      <c r="G103" s="44">
        <f>'Контр.замеры'!G21</f>
        <v>36.6</v>
      </c>
      <c r="H103" s="105">
        <f>SUM(1.64*G103*F103)/1000</f>
        <v>0.3721488</v>
      </c>
      <c r="I103" s="46">
        <f>SUM(0.43*G103*F103)/1000</f>
        <v>0.0975756</v>
      </c>
      <c r="J103" s="45">
        <f>J89</f>
        <v>6.2</v>
      </c>
      <c r="K103" s="116">
        <f>'Контр.замеры'!G22</f>
        <v>36.6</v>
      </c>
      <c r="L103" s="105">
        <f>SUM(1.64*K103*J103)/1000</f>
        <v>0.3721488</v>
      </c>
      <c r="M103" s="47">
        <f>SUM(0.43*K103*J103)/1000</f>
        <v>0.0975756</v>
      </c>
      <c r="N103" s="46">
        <f>N89</f>
        <v>6.2</v>
      </c>
      <c r="O103" s="44">
        <f>'Контр.замеры'!G23</f>
        <v>35.4</v>
      </c>
      <c r="P103" s="105">
        <f>SUM(1.64*O103*N103)/1000</f>
        <v>0.3599472</v>
      </c>
      <c r="Q103" s="47">
        <f>SUM(0.43*O103*N103)/1000</f>
        <v>0.0943764</v>
      </c>
      <c r="R103" s="46">
        <f>R89</f>
        <v>6.2</v>
      </c>
      <c r="S103" s="44">
        <f>'Контр.замеры'!G24</f>
        <v>33.6</v>
      </c>
      <c r="T103" s="105">
        <f>SUM(1.64*S103*R103)/1000</f>
        <v>0.3416448</v>
      </c>
      <c r="U103" s="47">
        <f>SUM(0.43*S103*R103)/1000</f>
        <v>0.08957760000000001</v>
      </c>
      <c r="V103" s="46">
        <f>V89</f>
        <v>6.2</v>
      </c>
      <c r="W103" s="44">
        <f>'Контр.замеры'!G25</f>
        <v>34.8</v>
      </c>
      <c r="X103" s="105">
        <f>SUM(1.64*W103*V103)/1000</f>
        <v>0.35384639999999995</v>
      </c>
      <c r="Y103" s="46">
        <f>SUM(0.43*W103*V103)/1000</f>
        <v>0.09277679999999999</v>
      </c>
      <c r="Z103" s="45">
        <f>Z89</f>
        <v>6.2</v>
      </c>
      <c r="AA103" s="116">
        <f>'Контр.замеры'!G26</f>
        <v>34.8</v>
      </c>
      <c r="AB103" s="105">
        <f>SUM(1.64*AA103*Z103)/1000</f>
        <v>0.35384639999999995</v>
      </c>
      <c r="AC103" s="47">
        <f>SUM(0.43*AA103*Z103)/1000</f>
        <v>0.09277679999999999</v>
      </c>
    </row>
    <row r="104" spans="1:29" s="75" customFormat="1" ht="13.5" thickBot="1">
      <c r="A104" s="179"/>
      <c r="B104" s="190"/>
      <c r="C104" s="191"/>
      <c r="D104" s="192"/>
      <c r="E104" s="25"/>
      <c r="F104" s="79"/>
      <c r="G104" s="23"/>
      <c r="H104" s="24"/>
      <c r="I104" s="25"/>
      <c r="J104" s="58"/>
      <c r="K104" s="23"/>
      <c r="L104" s="24"/>
      <c r="M104" s="25"/>
      <c r="N104" s="58"/>
      <c r="O104" s="23"/>
      <c r="P104" s="24"/>
      <c r="Q104" s="48"/>
      <c r="R104" s="27"/>
      <c r="S104" s="60"/>
      <c r="T104" s="24"/>
      <c r="U104" s="25"/>
      <c r="V104" s="58"/>
      <c r="W104" s="23"/>
      <c r="X104" s="24"/>
      <c r="Y104" s="25"/>
      <c r="Z104" s="58"/>
      <c r="AA104" s="23"/>
      <c r="AB104" s="24"/>
      <c r="AC104" s="25"/>
    </row>
    <row r="105" spans="1:29" s="75" customFormat="1" ht="13.5" thickBot="1">
      <c r="A105" s="179"/>
      <c r="B105" s="190"/>
      <c r="C105" s="191"/>
      <c r="D105" s="192"/>
      <c r="E105" s="25"/>
      <c r="F105" s="79"/>
      <c r="G105" s="23"/>
      <c r="H105" s="24"/>
      <c r="I105" s="25"/>
      <c r="J105" s="58"/>
      <c r="K105" s="23"/>
      <c r="L105" s="24"/>
      <c r="M105" s="25"/>
      <c r="N105" s="58"/>
      <c r="O105" s="23"/>
      <c r="P105" s="24"/>
      <c r="Q105" s="48"/>
      <c r="R105" s="27"/>
      <c r="S105" s="60"/>
      <c r="T105" s="24"/>
      <c r="U105" s="25"/>
      <c r="V105" s="58"/>
      <c r="W105" s="23"/>
      <c r="X105" s="24"/>
      <c r="Y105" s="25"/>
      <c r="Z105" s="58"/>
      <c r="AA105" s="23"/>
      <c r="AB105" s="24"/>
      <c r="AC105" s="25"/>
    </row>
    <row r="106" spans="1:29" s="75" customFormat="1" ht="13.5" thickBot="1">
      <c r="A106" s="179"/>
      <c r="B106" s="190"/>
      <c r="C106" s="191"/>
      <c r="D106" s="192"/>
      <c r="E106" s="25"/>
      <c r="F106" s="27"/>
      <c r="G106" s="23"/>
      <c r="H106" s="24"/>
      <c r="I106" s="25"/>
      <c r="J106" s="27"/>
      <c r="K106" s="23"/>
      <c r="L106" s="24"/>
      <c r="M106" s="25"/>
      <c r="N106" s="58"/>
      <c r="O106" s="23"/>
      <c r="P106" s="24"/>
      <c r="Q106" s="48"/>
      <c r="R106" s="27"/>
      <c r="S106" s="60"/>
      <c r="T106" s="24"/>
      <c r="U106" s="25"/>
      <c r="V106" s="58"/>
      <c r="W106" s="23"/>
      <c r="X106" s="24"/>
      <c r="Y106" s="25"/>
      <c r="Z106" s="58"/>
      <c r="AA106" s="23"/>
      <c r="AB106" s="24"/>
      <c r="AC106" s="25"/>
    </row>
    <row r="107" spans="1:29" s="22" customFormat="1" ht="27" customHeight="1" thickBot="1">
      <c r="A107" s="20"/>
      <c r="B107" s="77"/>
      <c r="C107" s="77"/>
      <c r="D107" s="78"/>
      <c r="E107" s="61"/>
      <c r="F107" s="29"/>
      <c r="G107" s="78"/>
      <c r="H107" s="78"/>
      <c r="I107" s="78"/>
      <c r="J107" s="29"/>
      <c r="K107" s="78"/>
      <c r="L107" s="78"/>
      <c r="M107" s="78"/>
      <c r="N107" s="78"/>
      <c r="O107" s="78"/>
      <c r="P107" s="78"/>
      <c r="Q107" s="78"/>
      <c r="R107" s="29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</row>
    <row r="108" spans="1:29" s="75" customFormat="1" ht="13.5" thickBot="1">
      <c r="A108" s="158" t="s">
        <v>44</v>
      </c>
      <c r="B108" s="160" t="s">
        <v>45</v>
      </c>
      <c r="C108" s="161"/>
      <c r="D108" s="89" t="s">
        <v>46</v>
      </c>
      <c r="E108" s="90" t="s">
        <v>47</v>
      </c>
      <c r="F108" s="196" t="s">
        <v>87</v>
      </c>
      <c r="G108" s="189"/>
      <c r="H108" s="189"/>
      <c r="I108" s="197"/>
      <c r="J108" s="196" t="s">
        <v>88</v>
      </c>
      <c r="K108" s="189"/>
      <c r="L108" s="189"/>
      <c r="M108" s="197"/>
      <c r="N108" s="196" t="s">
        <v>89</v>
      </c>
      <c r="O108" s="189"/>
      <c r="P108" s="189"/>
      <c r="Q108" s="197"/>
      <c r="R108" s="196" t="s">
        <v>90</v>
      </c>
      <c r="S108" s="189"/>
      <c r="T108" s="189"/>
      <c r="U108" s="189"/>
      <c r="V108" s="189" t="s">
        <v>91</v>
      </c>
      <c r="W108" s="189"/>
      <c r="X108" s="189"/>
      <c r="Y108" s="197"/>
      <c r="Z108" s="196" t="s">
        <v>92</v>
      </c>
      <c r="AA108" s="189"/>
      <c r="AB108" s="189"/>
      <c r="AC108" s="197"/>
    </row>
    <row r="109" spans="1:29" s="75" customFormat="1" ht="13.5" thickBot="1">
      <c r="A109" s="159"/>
      <c r="B109" s="162" t="s">
        <v>54</v>
      </c>
      <c r="C109" s="163"/>
      <c r="D109" s="91" t="s">
        <v>55</v>
      </c>
      <c r="E109" s="66" t="s">
        <v>56</v>
      </c>
      <c r="F109" s="27" t="s">
        <v>57</v>
      </c>
      <c r="G109" s="23" t="s">
        <v>58</v>
      </c>
      <c r="H109" s="24" t="s">
        <v>59</v>
      </c>
      <c r="I109" s="25" t="s">
        <v>60</v>
      </c>
      <c r="J109" s="27" t="s">
        <v>57</v>
      </c>
      <c r="K109" s="23" t="s">
        <v>58</v>
      </c>
      <c r="L109" s="24" t="s">
        <v>59</v>
      </c>
      <c r="M109" s="25" t="s">
        <v>60</v>
      </c>
      <c r="N109" s="27" t="s">
        <v>57</v>
      </c>
      <c r="O109" s="23" t="s">
        <v>58</v>
      </c>
      <c r="P109" s="24" t="s">
        <v>59</v>
      </c>
      <c r="Q109" s="25" t="s">
        <v>60</v>
      </c>
      <c r="R109" s="27" t="s">
        <v>57</v>
      </c>
      <c r="S109" s="23" t="s">
        <v>58</v>
      </c>
      <c r="T109" s="24" t="s">
        <v>59</v>
      </c>
      <c r="U109" s="25" t="s">
        <v>60</v>
      </c>
      <c r="V109" s="27" t="s">
        <v>57</v>
      </c>
      <c r="W109" s="23" t="s">
        <v>58</v>
      </c>
      <c r="X109" s="24" t="s">
        <v>59</v>
      </c>
      <c r="Y109" s="25" t="s">
        <v>60</v>
      </c>
      <c r="Z109" s="27" t="s">
        <v>57</v>
      </c>
      <c r="AA109" s="23" t="s">
        <v>58</v>
      </c>
      <c r="AB109" s="24" t="s">
        <v>59</v>
      </c>
      <c r="AC109" s="25" t="s">
        <v>60</v>
      </c>
    </row>
    <row r="110" spans="1:29" s="75" customFormat="1" ht="13.5" thickBot="1">
      <c r="A110" s="159"/>
      <c r="B110" s="164" t="s">
        <v>61</v>
      </c>
      <c r="C110" s="165"/>
      <c r="D110" s="28"/>
      <c r="E110" s="61" t="s">
        <v>62</v>
      </c>
      <c r="F110" s="29" t="s">
        <v>62</v>
      </c>
      <c r="G110" s="62" t="s">
        <v>63</v>
      </c>
      <c r="H110" s="63" t="s">
        <v>64</v>
      </c>
      <c r="I110" s="61" t="s">
        <v>65</v>
      </c>
      <c r="J110" s="29" t="s">
        <v>62</v>
      </c>
      <c r="K110" s="64" t="s">
        <v>63</v>
      </c>
      <c r="L110" s="63" t="s">
        <v>64</v>
      </c>
      <c r="M110" s="61" t="s">
        <v>65</v>
      </c>
      <c r="N110" s="29" t="s">
        <v>62</v>
      </c>
      <c r="O110" s="62" t="s">
        <v>63</v>
      </c>
      <c r="P110" s="63" t="s">
        <v>64</v>
      </c>
      <c r="Q110" s="28" t="s">
        <v>65</v>
      </c>
      <c r="R110" s="29" t="s">
        <v>62</v>
      </c>
      <c r="S110" s="64" t="s">
        <v>63</v>
      </c>
      <c r="T110" s="63" t="s">
        <v>64</v>
      </c>
      <c r="U110" s="28" t="s">
        <v>65</v>
      </c>
      <c r="V110" s="29" t="s">
        <v>62</v>
      </c>
      <c r="W110" s="62" t="s">
        <v>63</v>
      </c>
      <c r="X110" s="63" t="s">
        <v>64</v>
      </c>
      <c r="Y110" s="61" t="s">
        <v>65</v>
      </c>
      <c r="Z110" s="29" t="s">
        <v>62</v>
      </c>
      <c r="AA110" s="33" t="s">
        <v>63</v>
      </c>
      <c r="AB110" s="31" t="s">
        <v>64</v>
      </c>
      <c r="AC110" s="32" t="s">
        <v>65</v>
      </c>
    </row>
    <row r="111" spans="1:29" s="75" customFormat="1" ht="13.5" thickBot="1">
      <c r="A111" s="159"/>
      <c r="B111" s="166" t="s">
        <v>66</v>
      </c>
      <c r="C111" s="167"/>
      <c r="D111" s="172">
        <v>11</v>
      </c>
      <c r="E111" s="72">
        <v>110</v>
      </c>
      <c r="F111" s="37">
        <f>'Контр.замеры'!L67</f>
        <v>110</v>
      </c>
      <c r="G111" s="36">
        <f>'Контр.замеры'!H27</f>
        <v>14.399999999999999</v>
      </c>
      <c r="H111" s="92">
        <f aca="true" t="shared" si="72" ref="H111:H116">SUM(1.64*G111*F111)/1000</f>
        <v>2.5977599999999996</v>
      </c>
      <c r="I111" s="93">
        <f aca="true" t="shared" si="73" ref="I111:I116">SUM(0.43*G111*F111)/1000</f>
        <v>0.6811199999999998</v>
      </c>
      <c r="J111" s="38">
        <f>'Контр.замеры'!L68</f>
        <v>110</v>
      </c>
      <c r="K111" s="36">
        <f>'Контр.замеры'!H28</f>
        <v>16.8</v>
      </c>
      <c r="L111" s="92">
        <f>SUM(1.64*K111*J111)/1000</f>
        <v>3.0307199999999996</v>
      </c>
      <c r="M111" s="93">
        <f aca="true" t="shared" si="74" ref="M111:M116">SUM(0.43*K111*J111)/1000</f>
        <v>0.79464</v>
      </c>
      <c r="N111" s="38">
        <f>'Контр.замеры'!L69</f>
        <v>110</v>
      </c>
      <c r="O111" s="36">
        <f>'Контр.замеры'!H29</f>
        <v>16.8</v>
      </c>
      <c r="P111" s="92">
        <f aca="true" t="shared" si="75" ref="P111:P116">SUM(1.64*O111*N111)/1000</f>
        <v>3.0307199999999996</v>
      </c>
      <c r="Q111" s="94">
        <f aca="true" t="shared" si="76" ref="Q111:Q116">SUM(0.43*O111*N111)/1000</f>
        <v>0.79464</v>
      </c>
      <c r="R111" s="37">
        <f>'Контр.замеры'!L70</f>
        <v>110</v>
      </c>
      <c r="S111" s="36">
        <f>'Контр.замеры'!H30</f>
        <v>15.600000000000001</v>
      </c>
      <c r="T111" s="92">
        <f aca="true" t="shared" si="77" ref="T111:T116">SUM(1.64*S111*R111)/1000</f>
        <v>2.81424</v>
      </c>
      <c r="U111" s="93">
        <f aca="true" t="shared" si="78" ref="U111:U116">SUM(0.43*S111*R111)/1000</f>
        <v>0.73788</v>
      </c>
      <c r="V111" s="38">
        <f>'Контр.замеры'!L71</f>
        <v>110</v>
      </c>
      <c r="W111" s="36">
        <f>'Контр.замеры'!H31</f>
        <v>14.399999999999999</v>
      </c>
      <c r="X111" s="92">
        <f aca="true" t="shared" si="79" ref="X111:X116">SUM(1.64*W111*V111)/1000</f>
        <v>2.5977599999999996</v>
      </c>
      <c r="Y111" s="93">
        <f aca="true" t="shared" si="80" ref="Y111:Y116">SUM(0.43*W111*V111)/1000</f>
        <v>0.6811199999999998</v>
      </c>
      <c r="Z111" s="38">
        <f>'Контр.замеры'!L72</f>
        <v>110</v>
      </c>
      <c r="AA111" s="36">
        <f>'Контр.замеры'!H32</f>
        <v>12</v>
      </c>
      <c r="AB111" s="92">
        <f aca="true" t="shared" si="81" ref="AB111:AB116">SUM(1.64*AA111*Z111)/1000</f>
        <v>2.1648</v>
      </c>
      <c r="AC111" s="93">
        <f aca="true" t="shared" si="82" ref="AC111:AC116">SUM(0.43*AA111*Z111)/1000</f>
        <v>0.5676</v>
      </c>
    </row>
    <row r="112" spans="1:29" s="75" customFormat="1" ht="13.5" thickBot="1">
      <c r="A112" s="159"/>
      <c r="B112" s="168"/>
      <c r="C112" s="169"/>
      <c r="D112" s="173"/>
      <c r="E112" s="66">
        <v>6</v>
      </c>
      <c r="F112" s="67">
        <f>'Контр.замеры'!M67</f>
        <v>6.2</v>
      </c>
      <c r="G112" s="42">
        <f>'Контр.замеры'!L27</f>
        <v>236.39999999999998</v>
      </c>
      <c r="H112" s="95">
        <f t="shared" si="72"/>
        <v>2.4037151999999997</v>
      </c>
      <c r="I112" s="96">
        <f t="shared" si="73"/>
        <v>0.6302424</v>
      </c>
      <c r="J112" s="43">
        <f>'Контр.замеры'!M68</f>
        <v>6.2</v>
      </c>
      <c r="K112" s="42">
        <f>'Контр.замеры'!L28</f>
        <v>288</v>
      </c>
      <c r="L112" s="97">
        <f>M111</f>
        <v>0.79464</v>
      </c>
      <c r="M112" s="99">
        <f t="shared" si="74"/>
        <v>0.767808</v>
      </c>
      <c r="N112" s="46">
        <f>'Контр.замеры'!M69</f>
        <v>6.2</v>
      </c>
      <c r="O112" s="42">
        <f>'Контр.замеры'!L29</f>
        <v>288.6</v>
      </c>
      <c r="P112" s="97">
        <f t="shared" si="75"/>
        <v>2.9344848000000003</v>
      </c>
      <c r="Q112" s="98">
        <f t="shared" si="76"/>
        <v>0.7694076000000001</v>
      </c>
      <c r="R112" s="45">
        <f>'Контр.замеры'!M70</f>
        <v>6.2</v>
      </c>
      <c r="S112" s="42">
        <f>'Контр.замеры'!L30</f>
        <v>273.6</v>
      </c>
      <c r="T112" s="97">
        <f t="shared" si="77"/>
        <v>2.7819648000000003</v>
      </c>
      <c r="U112" s="99">
        <f t="shared" si="78"/>
        <v>0.7294176000000001</v>
      </c>
      <c r="V112" s="46">
        <f>'Контр.замеры'!M71</f>
        <v>6.2</v>
      </c>
      <c r="W112" s="42">
        <f>'Контр.замеры'!L31</f>
        <v>249</v>
      </c>
      <c r="X112" s="97">
        <f t="shared" si="79"/>
        <v>2.531832</v>
      </c>
      <c r="Y112" s="99">
        <f t="shared" si="80"/>
        <v>0.6638339999999999</v>
      </c>
      <c r="Z112" s="47">
        <f>'Контр.замеры'!M72</f>
        <v>6.2</v>
      </c>
      <c r="AA112" s="42">
        <f>'Контр.замеры'!L32</f>
        <v>215.4</v>
      </c>
      <c r="AB112" s="95">
        <f t="shared" si="81"/>
        <v>2.1901872</v>
      </c>
      <c r="AC112" s="96">
        <f t="shared" si="82"/>
        <v>0.5742564</v>
      </c>
    </row>
    <row r="113" spans="1:29" s="75" customFormat="1" ht="13.5" thickBot="1">
      <c r="A113" s="159"/>
      <c r="B113" s="170"/>
      <c r="C113" s="171"/>
      <c r="D113" s="174"/>
      <c r="E113" s="25">
        <v>6</v>
      </c>
      <c r="F113" s="45">
        <f>'Контр.замеры'!O67</f>
        <v>6.2</v>
      </c>
      <c r="G113" s="49">
        <f>'Контр.замеры'!N27</f>
        <v>18.6</v>
      </c>
      <c r="H113" s="73">
        <f t="shared" si="72"/>
        <v>0.1891248</v>
      </c>
      <c r="I113" s="100">
        <f t="shared" si="73"/>
        <v>0.0495876</v>
      </c>
      <c r="J113" s="50">
        <f>'Контр.замеры'!O68</f>
        <v>6.2</v>
      </c>
      <c r="K113" s="49">
        <f>'Контр.замеры'!N28</f>
        <v>18</v>
      </c>
      <c r="L113" s="100">
        <v>0.56</v>
      </c>
      <c r="M113" s="50">
        <f t="shared" si="74"/>
        <v>0.047988</v>
      </c>
      <c r="N113" s="69">
        <f>'Контр.замеры'!O69</f>
        <v>6.2</v>
      </c>
      <c r="O113" s="49">
        <f>'Контр.замеры'!N29</f>
        <v>18.6</v>
      </c>
      <c r="P113" s="73">
        <f t="shared" si="75"/>
        <v>0.1891248</v>
      </c>
      <c r="Q113" s="100">
        <f t="shared" si="76"/>
        <v>0.0495876</v>
      </c>
      <c r="R113" s="50">
        <f>'Контр.замеры'!O70</f>
        <v>6.2</v>
      </c>
      <c r="S113" s="49">
        <f>'Контр.замеры'!N30</f>
        <v>18</v>
      </c>
      <c r="T113" s="73">
        <f t="shared" si="77"/>
        <v>0.183024</v>
      </c>
      <c r="U113" s="100">
        <f t="shared" si="78"/>
        <v>0.047988</v>
      </c>
      <c r="V113" s="50">
        <f>'Контр.замеры'!O71</f>
        <v>6.2</v>
      </c>
      <c r="W113" s="49">
        <f>'Контр.замеры'!N31</f>
        <v>15.600000000000001</v>
      </c>
      <c r="X113" s="73">
        <f t="shared" si="79"/>
        <v>0.1586208</v>
      </c>
      <c r="Y113" s="100">
        <f t="shared" si="80"/>
        <v>0.041589600000000004</v>
      </c>
      <c r="Z113" s="50">
        <f>'Контр.замеры'!O72</f>
        <v>6.2</v>
      </c>
      <c r="AA113" s="49">
        <f>'Контр.замеры'!N32</f>
        <v>9.6</v>
      </c>
      <c r="AB113" s="73">
        <f t="shared" si="81"/>
        <v>0.0976128</v>
      </c>
      <c r="AC113" s="73">
        <f t="shared" si="82"/>
        <v>0.0255936</v>
      </c>
    </row>
    <row r="114" spans="1:29" s="75" customFormat="1" ht="13.5" thickBot="1">
      <c r="A114" s="159"/>
      <c r="B114" s="166" t="s">
        <v>67</v>
      </c>
      <c r="C114" s="167"/>
      <c r="D114" s="175">
        <v>11</v>
      </c>
      <c r="E114" s="65">
        <v>110</v>
      </c>
      <c r="F114" s="26">
        <f>'Контр.замеры'!L67</f>
        <v>110</v>
      </c>
      <c r="G114" s="51">
        <f>'Контр.замеры'!I27</f>
        <v>15.600000000000001</v>
      </c>
      <c r="H114" s="102">
        <f t="shared" si="72"/>
        <v>2.81424</v>
      </c>
      <c r="I114" s="103">
        <f t="shared" si="73"/>
        <v>0.73788</v>
      </c>
      <c r="J114" s="52">
        <f>'Контр.замеры'!L68</f>
        <v>110</v>
      </c>
      <c r="K114" s="51">
        <f>'Контр.замеры'!I28</f>
        <v>14.399999999999999</v>
      </c>
      <c r="L114" s="102">
        <f>SUM(1.64*K114*J114)/1000</f>
        <v>2.5977599999999996</v>
      </c>
      <c r="M114" s="103">
        <f t="shared" si="74"/>
        <v>0.6811199999999998</v>
      </c>
      <c r="N114" s="52">
        <f>'Контр.замеры'!L69</f>
        <v>110</v>
      </c>
      <c r="O114" s="51">
        <f>'Контр.замеры'!I29</f>
        <v>14.399999999999999</v>
      </c>
      <c r="P114" s="102">
        <f t="shared" si="75"/>
        <v>2.5977599999999996</v>
      </c>
      <c r="Q114" s="104">
        <f t="shared" si="76"/>
        <v>0.6811199999999998</v>
      </c>
      <c r="R114" s="26">
        <f>'Контр.замеры'!L70</f>
        <v>110</v>
      </c>
      <c r="S114" s="51">
        <f>'Контр.замеры'!I30</f>
        <v>13.2</v>
      </c>
      <c r="T114" s="102">
        <f t="shared" si="77"/>
        <v>2.38128</v>
      </c>
      <c r="U114" s="103">
        <f t="shared" si="78"/>
        <v>0.6243599999999999</v>
      </c>
      <c r="V114" s="52">
        <f>'Контр.замеры'!L71</f>
        <v>110</v>
      </c>
      <c r="W114" s="51">
        <f>'Контр.замеры'!I31</f>
        <v>12</v>
      </c>
      <c r="X114" s="102">
        <f t="shared" si="79"/>
        <v>2.1648</v>
      </c>
      <c r="Y114" s="103">
        <f t="shared" si="80"/>
        <v>0.5676</v>
      </c>
      <c r="Z114" s="52">
        <f>'Контр.замеры'!L72</f>
        <v>110</v>
      </c>
      <c r="AA114" s="51">
        <f>'Контр.замеры'!I32</f>
        <v>9.6</v>
      </c>
      <c r="AB114" s="102">
        <f t="shared" si="81"/>
        <v>1.7318399999999996</v>
      </c>
      <c r="AC114" s="103">
        <f t="shared" si="82"/>
        <v>0.45408000000000004</v>
      </c>
    </row>
    <row r="115" spans="1:29" s="75" customFormat="1" ht="13.5" thickBot="1">
      <c r="A115" s="159"/>
      <c r="B115" s="168"/>
      <c r="C115" s="169"/>
      <c r="D115" s="173"/>
      <c r="E115" s="66">
        <v>6</v>
      </c>
      <c r="F115" s="67">
        <f>'Контр.замеры'!N67</f>
        <v>6.2</v>
      </c>
      <c r="G115" s="44">
        <f>'Контр.замеры'!M27</f>
        <v>258</v>
      </c>
      <c r="H115" s="95">
        <f t="shared" si="72"/>
        <v>2.6233439999999995</v>
      </c>
      <c r="I115" s="96">
        <f t="shared" si="73"/>
        <v>0.687828</v>
      </c>
      <c r="J115" s="46">
        <f>'Контр.замеры'!N68</f>
        <v>6.2</v>
      </c>
      <c r="K115" s="44">
        <f>'Контр.замеры'!M28</f>
        <v>222</v>
      </c>
      <c r="L115" s="95">
        <f>SUM(1.64*K115*J115)/1000</f>
        <v>2.2572959999999997</v>
      </c>
      <c r="M115" s="96">
        <f t="shared" si="74"/>
        <v>0.5918519999999999</v>
      </c>
      <c r="N115" s="46">
        <f>'Контр.замеры'!N69</f>
        <v>6.2</v>
      </c>
      <c r="O115" s="44">
        <f>'Контр.замеры'!M29</f>
        <v>217.2</v>
      </c>
      <c r="P115" s="95">
        <f t="shared" si="75"/>
        <v>2.2084896</v>
      </c>
      <c r="Q115" s="118">
        <f t="shared" si="76"/>
        <v>0.5790551999999999</v>
      </c>
      <c r="R115" s="45">
        <f>'Контр.замеры'!N70</f>
        <v>6.2</v>
      </c>
      <c r="S115" s="44">
        <f>'Контр.замеры'!M30</f>
        <v>202.8</v>
      </c>
      <c r="T115" s="95">
        <f t="shared" si="77"/>
        <v>2.0620704</v>
      </c>
      <c r="U115" s="96">
        <f t="shared" si="78"/>
        <v>0.5406648000000001</v>
      </c>
      <c r="V115" s="46">
        <f>'Контр.замеры'!N71</f>
        <v>6.2</v>
      </c>
      <c r="W115" s="44">
        <f>'Контр.замеры'!M31</f>
        <v>188.4</v>
      </c>
      <c r="X115" s="95">
        <f t="shared" si="79"/>
        <v>1.9156512</v>
      </c>
      <c r="Y115" s="96">
        <f t="shared" si="80"/>
        <v>0.5022744</v>
      </c>
      <c r="Z115" s="46">
        <f>'Контр.замеры'!N72</f>
        <v>6.2</v>
      </c>
      <c r="AA115" s="44">
        <f>'Контр.замеры'!M32</f>
        <v>150</v>
      </c>
      <c r="AB115" s="95">
        <f t="shared" si="81"/>
        <v>1.5252</v>
      </c>
      <c r="AC115" s="96">
        <f t="shared" si="82"/>
        <v>0.39990000000000003</v>
      </c>
    </row>
    <row r="116" spans="1:29" s="75" customFormat="1" ht="13.5" thickBot="1">
      <c r="A116" s="159"/>
      <c r="B116" s="170"/>
      <c r="C116" s="171"/>
      <c r="D116" s="174"/>
      <c r="E116" s="25">
        <v>6</v>
      </c>
      <c r="F116" s="45">
        <f>'Контр.замеры'!P67</f>
        <v>6.2</v>
      </c>
      <c r="G116" s="44">
        <f>'Контр.замеры'!O27</f>
        <v>35.4</v>
      </c>
      <c r="H116" s="105">
        <f t="shared" si="72"/>
        <v>0.3599472</v>
      </c>
      <c r="I116" s="47">
        <f t="shared" si="73"/>
        <v>0.0943764</v>
      </c>
      <c r="J116" s="46">
        <f>'Контр.замеры'!P68</f>
        <v>6.2</v>
      </c>
      <c r="K116" s="44">
        <f>'Контр.замеры'!O28</f>
        <v>36</v>
      </c>
      <c r="L116" s="105">
        <f>SUM(1.64*K116*J116)/1000</f>
        <v>0.366048</v>
      </c>
      <c r="M116" s="47">
        <f t="shared" si="74"/>
        <v>0.095976</v>
      </c>
      <c r="N116" s="46">
        <f>'Контр.замеры'!P69</f>
        <v>6.2</v>
      </c>
      <c r="O116" s="44">
        <f>'Контр.замеры'!O29</f>
        <v>33</v>
      </c>
      <c r="P116" s="105">
        <f t="shared" si="75"/>
        <v>0.335544</v>
      </c>
      <c r="Q116" s="47">
        <f t="shared" si="76"/>
        <v>0.087978</v>
      </c>
      <c r="R116" s="54">
        <f>'Контр.замеры'!P70</f>
        <v>6.2</v>
      </c>
      <c r="S116" s="44">
        <f>'Контр.замеры'!O30</f>
        <v>32.400000000000006</v>
      </c>
      <c r="T116" s="105">
        <f t="shared" si="77"/>
        <v>0.32944320000000005</v>
      </c>
      <c r="U116" s="47">
        <f t="shared" si="78"/>
        <v>0.08637840000000001</v>
      </c>
      <c r="V116" s="46">
        <f>'Контр.замеры'!P71</f>
        <v>6.2</v>
      </c>
      <c r="W116" s="44">
        <f>'Контр.замеры'!O31</f>
        <v>31.200000000000003</v>
      </c>
      <c r="X116" s="105">
        <f t="shared" si="79"/>
        <v>0.3172416</v>
      </c>
      <c r="Y116" s="47">
        <f t="shared" si="80"/>
        <v>0.08317920000000001</v>
      </c>
      <c r="Z116" s="46">
        <f>'Контр.замеры'!P72</f>
        <v>6.2</v>
      </c>
      <c r="AA116" s="44">
        <f>'Контр.замеры'!O32</f>
        <v>20.400000000000002</v>
      </c>
      <c r="AB116" s="105">
        <f t="shared" si="81"/>
        <v>0.20742720000000003</v>
      </c>
      <c r="AC116" s="47">
        <f t="shared" si="82"/>
        <v>0.0543864</v>
      </c>
    </row>
    <row r="117" spans="1:29" s="75" customFormat="1" ht="13.5" thickBot="1">
      <c r="A117" s="159"/>
      <c r="B117" s="176" t="s">
        <v>68</v>
      </c>
      <c r="C117" s="176"/>
      <c r="D117" s="176"/>
      <c r="E117" s="72"/>
      <c r="F117" s="82"/>
      <c r="G117" s="56"/>
      <c r="H117" s="81"/>
      <c r="I117" s="72"/>
      <c r="J117" s="38"/>
      <c r="K117" s="56"/>
      <c r="L117" s="81"/>
      <c r="M117" s="72"/>
      <c r="N117" s="38"/>
      <c r="O117" s="56"/>
      <c r="P117" s="81"/>
      <c r="Q117" s="72"/>
      <c r="R117" s="38"/>
      <c r="S117" s="56"/>
      <c r="T117" s="81"/>
      <c r="U117" s="72"/>
      <c r="V117" s="38"/>
      <c r="W117" s="56"/>
      <c r="X117" s="81"/>
      <c r="Y117" s="72"/>
      <c r="Z117" s="38"/>
      <c r="AA117" s="56"/>
      <c r="AB117" s="81"/>
      <c r="AC117" s="72"/>
    </row>
    <row r="118" spans="1:29" s="75" customFormat="1" ht="13.5" thickBot="1">
      <c r="A118" s="159"/>
      <c r="B118" s="177"/>
      <c r="C118" s="177"/>
      <c r="D118" s="177"/>
      <c r="E118" s="25"/>
      <c r="F118" s="79"/>
      <c r="G118" s="59"/>
      <c r="H118" s="24"/>
      <c r="I118" s="25"/>
      <c r="J118" s="27"/>
      <c r="K118" s="59"/>
      <c r="L118" s="24"/>
      <c r="M118" s="25"/>
      <c r="N118" s="57"/>
      <c r="O118" s="59"/>
      <c r="P118" s="24"/>
      <c r="Q118" s="25"/>
      <c r="R118" s="27"/>
      <c r="S118" s="59"/>
      <c r="T118" s="24"/>
      <c r="U118" s="25"/>
      <c r="V118" s="58"/>
      <c r="W118" s="59"/>
      <c r="X118" s="24"/>
      <c r="Y118" s="25"/>
      <c r="Z118" s="27"/>
      <c r="AA118" s="59"/>
      <c r="AB118" s="24"/>
      <c r="AC118" s="25"/>
    </row>
    <row r="119" spans="1:29" s="75" customFormat="1" ht="13.5" thickBot="1">
      <c r="A119" s="159"/>
      <c r="B119" s="178"/>
      <c r="C119" s="178"/>
      <c r="D119" s="178"/>
      <c r="E119" s="106"/>
      <c r="F119" s="107"/>
      <c r="G119" s="108"/>
      <c r="H119" s="109"/>
      <c r="I119" s="111"/>
      <c r="J119" s="123"/>
      <c r="K119" s="108"/>
      <c r="L119" s="109"/>
      <c r="M119" s="111"/>
      <c r="N119" s="112"/>
      <c r="O119" s="108"/>
      <c r="P119" s="109"/>
      <c r="Q119" s="111"/>
      <c r="R119" s="123"/>
      <c r="S119" s="125"/>
      <c r="T119" s="109"/>
      <c r="U119" s="109"/>
      <c r="V119" s="110"/>
      <c r="W119" s="108"/>
      <c r="X119" s="109"/>
      <c r="Y119" s="111"/>
      <c r="Z119" s="123"/>
      <c r="AA119" s="108"/>
      <c r="AB119" s="109"/>
      <c r="AC119" s="113"/>
    </row>
    <row r="120" spans="1:29" s="75" customFormat="1" ht="13.5" thickBot="1">
      <c r="A120" s="158" t="s">
        <v>69</v>
      </c>
      <c r="B120" s="181" t="s">
        <v>70</v>
      </c>
      <c r="C120" s="181"/>
      <c r="D120" s="182"/>
      <c r="E120" s="90" t="s">
        <v>47</v>
      </c>
      <c r="F120" s="196" t="s">
        <v>87</v>
      </c>
      <c r="G120" s="189"/>
      <c r="H120" s="189"/>
      <c r="I120" s="197"/>
      <c r="J120" s="196" t="s">
        <v>88</v>
      </c>
      <c r="K120" s="189"/>
      <c r="L120" s="189"/>
      <c r="M120" s="197"/>
      <c r="N120" s="196" t="s">
        <v>89</v>
      </c>
      <c r="O120" s="189"/>
      <c r="P120" s="189"/>
      <c r="Q120" s="197"/>
      <c r="R120" s="196" t="s">
        <v>90</v>
      </c>
      <c r="S120" s="189"/>
      <c r="T120" s="189"/>
      <c r="U120" s="197"/>
      <c r="V120" s="196" t="s">
        <v>91</v>
      </c>
      <c r="W120" s="189"/>
      <c r="X120" s="189"/>
      <c r="Y120" s="197"/>
      <c r="Z120" s="196" t="s">
        <v>92</v>
      </c>
      <c r="AA120" s="189"/>
      <c r="AB120" s="189"/>
      <c r="AC120" s="197"/>
    </row>
    <row r="121" spans="1:29" s="75" customFormat="1" ht="13.5" thickBot="1">
      <c r="A121" s="179"/>
      <c r="B121" s="183" t="s">
        <v>71</v>
      </c>
      <c r="C121" s="183"/>
      <c r="D121" s="184"/>
      <c r="E121" s="66" t="s">
        <v>56</v>
      </c>
      <c r="F121" s="27" t="s">
        <v>57</v>
      </c>
      <c r="G121" s="23" t="s">
        <v>58</v>
      </c>
      <c r="H121" s="24" t="s">
        <v>59</v>
      </c>
      <c r="I121" s="25" t="s">
        <v>60</v>
      </c>
      <c r="J121" s="27" t="s">
        <v>57</v>
      </c>
      <c r="K121" s="60" t="s">
        <v>58</v>
      </c>
      <c r="L121" s="24" t="s">
        <v>59</v>
      </c>
      <c r="M121" s="25" t="s">
        <v>60</v>
      </c>
      <c r="N121" s="27" t="s">
        <v>57</v>
      </c>
      <c r="O121" s="23" t="s">
        <v>58</v>
      </c>
      <c r="P121" s="24" t="s">
        <v>59</v>
      </c>
      <c r="Q121" s="48" t="s">
        <v>60</v>
      </c>
      <c r="R121" s="27" t="s">
        <v>57</v>
      </c>
      <c r="S121" s="60" t="s">
        <v>58</v>
      </c>
      <c r="T121" s="24" t="s">
        <v>59</v>
      </c>
      <c r="U121" s="48" t="s">
        <v>60</v>
      </c>
      <c r="V121" s="27" t="s">
        <v>57</v>
      </c>
      <c r="W121" s="23" t="s">
        <v>58</v>
      </c>
      <c r="X121" s="24" t="s">
        <v>59</v>
      </c>
      <c r="Y121" s="25" t="s">
        <v>60</v>
      </c>
      <c r="Z121" s="27" t="s">
        <v>57</v>
      </c>
      <c r="AA121" s="60" t="s">
        <v>58</v>
      </c>
      <c r="AB121" s="24" t="s">
        <v>59</v>
      </c>
      <c r="AC121" s="25" t="s">
        <v>60</v>
      </c>
    </row>
    <row r="122" spans="1:29" s="75" customFormat="1" ht="13.5" thickBot="1">
      <c r="A122" s="179"/>
      <c r="B122" s="185"/>
      <c r="C122" s="185"/>
      <c r="D122" s="186"/>
      <c r="E122" s="61" t="s">
        <v>62</v>
      </c>
      <c r="F122" s="26" t="s">
        <v>62</v>
      </c>
      <c r="G122" s="53" t="s">
        <v>63</v>
      </c>
      <c r="H122" s="74" t="s">
        <v>64</v>
      </c>
      <c r="I122" s="65" t="s">
        <v>65</v>
      </c>
      <c r="J122" s="26" t="s">
        <v>62</v>
      </c>
      <c r="K122" s="126" t="s">
        <v>63</v>
      </c>
      <c r="L122" s="74" t="s">
        <v>64</v>
      </c>
      <c r="M122" s="65" t="s">
        <v>65</v>
      </c>
      <c r="N122" s="26" t="s">
        <v>62</v>
      </c>
      <c r="O122" s="126" t="s">
        <v>63</v>
      </c>
      <c r="P122" s="74" t="s">
        <v>64</v>
      </c>
      <c r="Q122" s="35" t="s">
        <v>65</v>
      </c>
      <c r="R122" s="26" t="s">
        <v>62</v>
      </c>
      <c r="S122" s="126" t="s">
        <v>63</v>
      </c>
      <c r="T122" s="74" t="s">
        <v>64</v>
      </c>
      <c r="U122" s="35" t="s">
        <v>65</v>
      </c>
      <c r="V122" s="26" t="s">
        <v>62</v>
      </c>
      <c r="W122" s="53" t="s">
        <v>63</v>
      </c>
      <c r="X122" s="74" t="s">
        <v>64</v>
      </c>
      <c r="Y122" s="65" t="s">
        <v>65</v>
      </c>
      <c r="Z122" s="26" t="s">
        <v>62</v>
      </c>
      <c r="AA122" s="60" t="s">
        <v>63</v>
      </c>
      <c r="AB122" s="24" t="s">
        <v>64</v>
      </c>
      <c r="AC122" s="25" t="s">
        <v>65</v>
      </c>
    </row>
    <row r="123" spans="1:29" s="75" customFormat="1" ht="13.5" thickBot="1">
      <c r="A123" s="180"/>
      <c r="B123" s="187" t="s">
        <v>72</v>
      </c>
      <c r="C123" s="188"/>
      <c r="D123" s="188"/>
      <c r="E123" s="72">
        <v>110</v>
      </c>
      <c r="F123" s="52">
        <f>F111</f>
        <v>110</v>
      </c>
      <c r="G123" s="51">
        <f>'Контр.замеры'!J27</f>
        <v>26.4</v>
      </c>
      <c r="H123" s="97">
        <f aca="true" t="shared" si="83" ref="H123:H129">SUM(1.64*G123*F123)/1000</f>
        <v>4.76256</v>
      </c>
      <c r="I123" s="98">
        <f aca="true" t="shared" si="84" ref="I123:I129">SUM(0.43*G123*F123)/1000</f>
        <v>1.2487199999999998</v>
      </c>
      <c r="J123" s="27">
        <f>J111</f>
        <v>110</v>
      </c>
      <c r="K123" s="116">
        <f>'Контр.замеры'!J28</f>
        <v>24</v>
      </c>
      <c r="L123" s="97">
        <f aca="true" t="shared" si="85" ref="L123:L129">SUM(1.64*K123*J123)/1000</f>
        <v>4.3296</v>
      </c>
      <c r="M123" s="99">
        <f aca="true" t="shared" si="86" ref="M123:M129">SUM(0.43*K123*J123)/1000</f>
        <v>1.1352</v>
      </c>
      <c r="N123" s="58">
        <f>N111</f>
        <v>110</v>
      </c>
      <c r="O123" s="44">
        <f>'Контр.замеры'!J29</f>
        <v>19.2</v>
      </c>
      <c r="P123" s="97">
        <f aca="true" t="shared" si="87" ref="P123:P129">SUM(1.64*O123*N123)/1000</f>
        <v>3.463679999999999</v>
      </c>
      <c r="Q123" s="98">
        <f aca="true" t="shared" si="88" ref="Q123:Q129">SUM(0.43*O123*N123)/1000</f>
        <v>0.9081600000000001</v>
      </c>
      <c r="R123" s="27">
        <f>R111</f>
        <v>110</v>
      </c>
      <c r="S123" s="116">
        <f>'Контр.замеры'!J30</f>
        <v>28.799999999999997</v>
      </c>
      <c r="T123" s="97">
        <f aca="true" t="shared" si="89" ref="T123:T129">SUM(1.64*S123*R123)/1000</f>
        <v>5.195519999999999</v>
      </c>
      <c r="U123" s="99">
        <f aca="true" t="shared" si="90" ref="U123:U129">SUM(0.43*S123*R123)/1000</f>
        <v>1.3622399999999997</v>
      </c>
      <c r="V123" s="58">
        <f>V111</f>
        <v>110</v>
      </c>
      <c r="W123" s="44">
        <f>'Контр.замеры'!J31</f>
        <v>28.799999999999997</v>
      </c>
      <c r="X123" s="97">
        <f aca="true" t="shared" si="91" ref="X123:X129">SUM(1.64*W123*V123)/1000</f>
        <v>5.195519999999999</v>
      </c>
      <c r="Y123" s="98">
        <f aca="true" t="shared" si="92" ref="Y123:Y129">SUM(0.43*W123*V123)/1000</f>
        <v>1.3622399999999997</v>
      </c>
      <c r="Z123" s="27">
        <f>Z111</f>
        <v>110</v>
      </c>
      <c r="AA123" s="116">
        <f>'Контр.замеры'!J32</f>
        <v>19.2</v>
      </c>
      <c r="AB123" s="97">
        <f aca="true" t="shared" si="93" ref="AB123:AB129">SUM(1.64*AA123*Z123)/1000</f>
        <v>3.463679999999999</v>
      </c>
      <c r="AC123" s="99">
        <f aca="true" t="shared" si="94" ref="AC123:AC129">SUM(0.43*AA123*Z123)/1000</f>
        <v>0.9081600000000001</v>
      </c>
    </row>
    <row r="124" spans="1:29" s="75" customFormat="1" ht="13.5" thickBot="1">
      <c r="A124" s="180"/>
      <c r="B124" s="190" t="s">
        <v>73</v>
      </c>
      <c r="C124" s="191"/>
      <c r="D124" s="191"/>
      <c r="E124" s="65">
        <v>110</v>
      </c>
      <c r="F124" s="52">
        <f>F114</f>
        <v>110</v>
      </c>
      <c r="G124" s="44">
        <f>'Контр.замеры'!K27</f>
        <v>57.599999999999994</v>
      </c>
      <c r="H124" s="102">
        <f t="shared" si="83"/>
        <v>10.391039999999998</v>
      </c>
      <c r="I124" s="98">
        <f t="shared" si="84"/>
        <v>2.7244799999999993</v>
      </c>
      <c r="J124" s="27">
        <f>J114</f>
        <v>110</v>
      </c>
      <c r="K124" s="116">
        <f>'Контр.замеры'!K27</f>
        <v>57.599999999999994</v>
      </c>
      <c r="L124" s="97">
        <f t="shared" si="85"/>
        <v>10.391039999999998</v>
      </c>
      <c r="M124" s="99">
        <f t="shared" si="86"/>
        <v>2.7244799999999993</v>
      </c>
      <c r="N124" s="58">
        <f>N114</f>
        <v>110</v>
      </c>
      <c r="O124" s="44">
        <f>'Контр.замеры'!K29</f>
        <v>51.6</v>
      </c>
      <c r="P124" s="97">
        <f t="shared" si="87"/>
        <v>9.308639999999999</v>
      </c>
      <c r="Q124" s="98">
        <f t="shared" si="88"/>
        <v>2.44068</v>
      </c>
      <c r="R124" s="27">
        <f>R114</f>
        <v>110</v>
      </c>
      <c r="S124" s="116">
        <f>'Контр.замеры'!K30</f>
        <v>57.599999999999994</v>
      </c>
      <c r="T124" s="97">
        <f t="shared" si="89"/>
        <v>10.391039999999998</v>
      </c>
      <c r="U124" s="99">
        <f t="shared" si="90"/>
        <v>2.7244799999999993</v>
      </c>
      <c r="V124" s="58">
        <f>V114</f>
        <v>110</v>
      </c>
      <c r="W124" s="44">
        <f>'Контр.замеры'!K31</f>
        <v>57.599999999999994</v>
      </c>
      <c r="X124" s="97">
        <f t="shared" si="91"/>
        <v>10.391039999999998</v>
      </c>
      <c r="Y124" s="98">
        <f t="shared" si="92"/>
        <v>2.7244799999999993</v>
      </c>
      <c r="Z124" s="27">
        <f>Z114</f>
        <v>110</v>
      </c>
      <c r="AA124" s="116">
        <f>'Контр.замеры'!K32</f>
        <v>46.800000000000004</v>
      </c>
      <c r="AB124" s="97">
        <f t="shared" si="93"/>
        <v>8.44272</v>
      </c>
      <c r="AC124" s="99">
        <f t="shared" si="94"/>
        <v>2.2136400000000003</v>
      </c>
    </row>
    <row r="125" spans="1:29" s="75" customFormat="1" ht="13.5" thickBot="1">
      <c r="A125" s="180"/>
      <c r="B125" s="190" t="s">
        <v>97</v>
      </c>
      <c r="C125" s="191"/>
      <c r="D125" s="191"/>
      <c r="E125" s="65">
        <v>6</v>
      </c>
      <c r="F125" s="45">
        <f>F112</f>
        <v>6.2</v>
      </c>
      <c r="G125" s="44">
        <f>'Контр.замеры'!B27</f>
        <v>175.2</v>
      </c>
      <c r="H125" s="97">
        <f t="shared" si="83"/>
        <v>1.7814336</v>
      </c>
      <c r="I125" s="98">
        <f t="shared" si="84"/>
        <v>0.4670832</v>
      </c>
      <c r="J125" s="45">
        <f>J112</f>
        <v>6.2</v>
      </c>
      <c r="K125" s="116">
        <f>'Контр.замеры'!B28</f>
        <v>230.39999999999998</v>
      </c>
      <c r="L125" s="97">
        <f t="shared" si="85"/>
        <v>2.3427072</v>
      </c>
      <c r="M125" s="99">
        <f t="shared" si="86"/>
        <v>0.6142464</v>
      </c>
      <c r="N125" s="45">
        <f>N112</f>
        <v>6.2</v>
      </c>
      <c r="O125" s="44">
        <f>'Контр.замеры'!B29</f>
        <v>228</v>
      </c>
      <c r="P125" s="97">
        <f t="shared" si="87"/>
        <v>2.3183039999999995</v>
      </c>
      <c r="Q125" s="98">
        <f t="shared" si="88"/>
        <v>0.6078479999999999</v>
      </c>
      <c r="R125" s="45">
        <f>R112</f>
        <v>6.2</v>
      </c>
      <c r="S125" s="116">
        <f>'Контр.замеры'!B30</f>
        <v>216</v>
      </c>
      <c r="T125" s="97">
        <f t="shared" si="89"/>
        <v>2.1962879999999996</v>
      </c>
      <c r="U125" s="99">
        <f t="shared" si="90"/>
        <v>0.575856</v>
      </c>
      <c r="V125" s="45">
        <f>V112</f>
        <v>6.2</v>
      </c>
      <c r="W125" s="44">
        <f>'Контр.замеры'!B31</f>
        <v>192</v>
      </c>
      <c r="X125" s="97">
        <f t="shared" si="91"/>
        <v>1.952256</v>
      </c>
      <c r="Y125" s="98">
        <f t="shared" si="92"/>
        <v>0.511872</v>
      </c>
      <c r="Z125" s="45">
        <f>Z112</f>
        <v>6.2</v>
      </c>
      <c r="AA125" s="116">
        <f>'Контр.замеры'!B32</f>
        <v>160.8</v>
      </c>
      <c r="AB125" s="97">
        <f t="shared" si="93"/>
        <v>1.6350144</v>
      </c>
      <c r="AC125" s="99">
        <f t="shared" si="94"/>
        <v>0.42869280000000004</v>
      </c>
    </row>
    <row r="126" spans="1:29" s="75" customFormat="1" ht="13.5" thickBot="1">
      <c r="A126" s="180"/>
      <c r="B126" s="190" t="s">
        <v>98</v>
      </c>
      <c r="C126" s="191"/>
      <c r="D126" s="191"/>
      <c r="E126" s="65">
        <v>6</v>
      </c>
      <c r="F126" s="45">
        <f>F112</f>
        <v>6.2</v>
      </c>
      <c r="G126" s="44">
        <f>'Контр.замеры'!C27</f>
        <v>61.2</v>
      </c>
      <c r="H126" s="97">
        <f t="shared" si="83"/>
        <v>0.6222816</v>
      </c>
      <c r="I126" s="98">
        <f t="shared" si="84"/>
        <v>0.16315920000000003</v>
      </c>
      <c r="J126" s="45">
        <f>J112</f>
        <v>6.2</v>
      </c>
      <c r="K126" s="116">
        <f>'Контр.замеры'!C28</f>
        <v>57.599999999999994</v>
      </c>
      <c r="L126" s="97">
        <f t="shared" si="85"/>
        <v>0.5856768</v>
      </c>
      <c r="M126" s="99">
        <f t="shared" si="86"/>
        <v>0.1535616</v>
      </c>
      <c r="N126" s="45">
        <f>N112</f>
        <v>6.2</v>
      </c>
      <c r="O126" s="44">
        <f>'Контр.замеры'!C29</f>
        <v>60.6</v>
      </c>
      <c r="P126" s="97">
        <f t="shared" si="87"/>
        <v>0.6161808</v>
      </c>
      <c r="Q126" s="98">
        <f t="shared" si="88"/>
        <v>0.16155960000000003</v>
      </c>
      <c r="R126" s="45">
        <f>R112</f>
        <v>6.2</v>
      </c>
      <c r="S126" s="116">
        <f>'Контр.замеры'!C30</f>
        <v>57.599999999999994</v>
      </c>
      <c r="T126" s="97">
        <f t="shared" si="89"/>
        <v>0.5856768</v>
      </c>
      <c r="U126" s="99">
        <f t="shared" si="90"/>
        <v>0.1535616</v>
      </c>
      <c r="V126" s="45">
        <f>V112</f>
        <v>6.2</v>
      </c>
      <c r="W126" s="44">
        <f>'Контр.замеры'!C31</f>
        <v>57</v>
      </c>
      <c r="X126" s="97">
        <f t="shared" si="91"/>
        <v>0.5795759999999999</v>
      </c>
      <c r="Y126" s="98">
        <f t="shared" si="92"/>
        <v>0.15196199999999999</v>
      </c>
      <c r="Z126" s="45">
        <f>Z112</f>
        <v>6.2</v>
      </c>
      <c r="AA126" s="116">
        <f>'Контр.замеры'!C32</f>
        <v>54.6</v>
      </c>
      <c r="AB126" s="97">
        <f t="shared" si="93"/>
        <v>0.5551728</v>
      </c>
      <c r="AC126" s="99">
        <f t="shared" si="94"/>
        <v>0.14556360000000002</v>
      </c>
    </row>
    <row r="127" spans="1:29" s="75" customFormat="1" ht="13.5" thickBot="1">
      <c r="A127" s="180"/>
      <c r="B127" s="190" t="s">
        <v>99</v>
      </c>
      <c r="C127" s="191"/>
      <c r="D127" s="191"/>
      <c r="E127" s="65">
        <v>6</v>
      </c>
      <c r="F127" s="45">
        <f>F113</f>
        <v>6.2</v>
      </c>
      <c r="G127" s="44">
        <f>'Контр.замеры'!D27</f>
        <v>18.6</v>
      </c>
      <c r="H127" s="102">
        <f t="shared" si="83"/>
        <v>0.1891248</v>
      </c>
      <c r="I127" s="98">
        <f t="shared" si="84"/>
        <v>0.0495876</v>
      </c>
      <c r="J127" s="45">
        <f>J113</f>
        <v>6.2</v>
      </c>
      <c r="K127" s="116">
        <f>'Контр.замеры'!D28</f>
        <v>18</v>
      </c>
      <c r="L127" s="97">
        <f t="shared" si="85"/>
        <v>0.183024</v>
      </c>
      <c r="M127" s="99">
        <f t="shared" si="86"/>
        <v>0.047988</v>
      </c>
      <c r="N127" s="45">
        <f>N113</f>
        <v>6.2</v>
      </c>
      <c r="O127" s="44">
        <f>'Контр.замеры'!D29</f>
        <v>18.6</v>
      </c>
      <c r="P127" s="97">
        <f t="shared" si="87"/>
        <v>0.1891248</v>
      </c>
      <c r="Q127" s="98">
        <f t="shared" si="88"/>
        <v>0.0495876</v>
      </c>
      <c r="R127" s="45">
        <f>R113</f>
        <v>6.2</v>
      </c>
      <c r="S127" s="116">
        <f>'Контр.замеры'!D30</f>
        <v>18</v>
      </c>
      <c r="T127" s="97">
        <f t="shared" si="89"/>
        <v>0.183024</v>
      </c>
      <c r="U127" s="99">
        <f t="shared" si="90"/>
        <v>0.047988</v>
      </c>
      <c r="V127" s="45">
        <f>V113</f>
        <v>6.2</v>
      </c>
      <c r="W127" s="44">
        <f>'Контр.замеры'!D31</f>
        <v>15.600000000000001</v>
      </c>
      <c r="X127" s="97">
        <f t="shared" si="91"/>
        <v>0.1586208</v>
      </c>
      <c r="Y127" s="98">
        <f t="shared" si="92"/>
        <v>0.041589600000000004</v>
      </c>
      <c r="Z127" s="45">
        <f>Z113</f>
        <v>6.2</v>
      </c>
      <c r="AA127" s="116">
        <f>'Контр.замеры'!D32</f>
        <v>9.6</v>
      </c>
      <c r="AB127" s="97">
        <f t="shared" si="93"/>
        <v>0.0976128</v>
      </c>
      <c r="AC127" s="99">
        <f t="shared" si="94"/>
        <v>0.0255936</v>
      </c>
    </row>
    <row r="128" spans="1:29" s="75" customFormat="1" ht="13.5" thickBot="1">
      <c r="A128" s="180"/>
      <c r="B128" s="190" t="s">
        <v>100</v>
      </c>
      <c r="C128" s="191"/>
      <c r="D128" s="191"/>
      <c r="E128" s="65">
        <v>6</v>
      </c>
      <c r="F128" s="45">
        <f>F115</f>
        <v>6.2</v>
      </c>
      <c r="G128" s="44">
        <f>'Контр.замеры'!E27</f>
        <v>86.39999999999999</v>
      </c>
      <c r="H128" s="97">
        <f t="shared" si="83"/>
        <v>0.8785151999999998</v>
      </c>
      <c r="I128" s="104">
        <f t="shared" si="84"/>
        <v>0.23034239999999997</v>
      </c>
      <c r="J128" s="71">
        <f>J115</f>
        <v>6.2</v>
      </c>
      <c r="K128" s="117">
        <f>'Контр.замеры'!E28</f>
        <v>87.6</v>
      </c>
      <c r="L128" s="102">
        <f t="shared" si="85"/>
        <v>0.8907168</v>
      </c>
      <c r="M128" s="103">
        <f t="shared" si="86"/>
        <v>0.2335416</v>
      </c>
      <c r="N128" s="45">
        <f>N115</f>
        <v>6.2</v>
      </c>
      <c r="O128" s="51">
        <f>'Контр.замеры'!E29</f>
        <v>86.39999999999999</v>
      </c>
      <c r="P128" s="102">
        <f t="shared" si="87"/>
        <v>0.8785151999999998</v>
      </c>
      <c r="Q128" s="104">
        <f t="shared" si="88"/>
        <v>0.23034239999999997</v>
      </c>
      <c r="R128" s="71">
        <f>R115</f>
        <v>6.2</v>
      </c>
      <c r="S128" s="117">
        <f>'Контр.замеры'!E30</f>
        <v>76.8</v>
      </c>
      <c r="T128" s="102">
        <f t="shared" si="89"/>
        <v>0.7809024</v>
      </c>
      <c r="U128" s="103">
        <f t="shared" si="90"/>
        <v>0.2047488</v>
      </c>
      <c r="V128" s="45">
        <f>V115</f>
        <v>6.2</v>
      </c>
      <c r="W128" s="51">
        <f>'Контр.замеры'!E31</f>
        <v>67.2</v>
      </c>
      <c r="X128" s="102">
        <f t="shared" si="91"/>
        <v>0.6832896</v>
      </c>
      <c r="Y128" s="104">
        <f t="shared" si="92"/>
        <v>0.17915520000000001</v>
      </c>
      <c r="Z128" s="45">
        <f>Z115</f>
        <v>6.2</v>
      </c>
      <c r="AA128" s="117">
        <f>'Контр.замеры'!E32</f>
        <v>54</v>
      </c>
      <c r="AB128" s="102">
        <f t="shared" si="93"/>
        <v>0.5490719999999999</v>
      </c>
      <c r="AC128" s="103">
        <f t="shared" si="94"/>
        <v>0.143964</v>
      </c>
    </row>
    <row r="129" spans="1:29" s="75" customFormat="1" ht="13.5" thickBot="1">
      <c r="A129" s="180"/>
      <c r="B129" s="190" t="s">
        <v>101</v>
      </c>
      <c r="C129" s="191"/>
      <c r="D129" s="191"/>
      <c r="E129" s="65">
        <v>6</v>
      </c>
      <c r="F129" s="71">
        <f>F115</f>
        <v>6.2</v>
      </c>
      <c r="G129" s="44">
        <f>'Контр.замеры'!F27</f>
        <v>171.6</v>
      </c>
      <c r="H129" s="95">
        <f t="shared" si="83"/>
        <v>1.7448288</v>
      </c>
      <c r="I129" s="118">
        <f t="shared" si="84"/>
        <v>0.4574856</v>
      </c>
      <c r="J129" s="45">
        <f>J115</f>
        <v>6.2</v>
      </c>
      <c r="K129" s="116">
        <f>'Контр.замеры'!F28</f>
        <v>134.4</v>
      </c>
      <c r="L129" s="95">
        <f t="shared" si="85"/>
        <v>1.3665792</v>
      </c>
      <c r="M129" s="96">
        <f t="shared" si="86"/>
        <v>0.35831040000000003</v>
      </c>
      <c r="N129" s="71">
        <f>N115</f>
        <v>6.2</v>
      </c>
      <c r="O129" s="44">
        <f>'Контр.замеры'!F29</f>
        <v>130.8</v>
      </c>
      <c r="P129" s="95">
        <f t="shared" si="87"/>
        <v>1.3299744</v>
      </c>
      <c r="Q129" s="118">
        <f t="shared" si="88"/>
        <v>0.34871280000000004</v>
      </c>
      <c r="R129" s="45">
        <f>R115</f>
        <v>6.2</v>
      </c>
      <c r="S129" s="116">
        <f>'Контр.замеры'!F30</f>
        <v>126</v>
      </c>
      <c r="T129" s="95">
        <f t="shared" si="89"/>
        <v>1.2811679999999999</v>
      </c>
      <c r="U129" s="96">
        <f t="shared" si="90"/>
        <v>0.335916</v>
      </c>
      <c r="V129" s="71">
        <f>V115</f>
        <v>6.2</v>
      </c>
      <c r="W129" s="44">
        <f>'Контр.замеры'!F31</f>
        <v>121.2</v>
      </c>
      <c r="X129" s="95">
        <f t="shared" si="91"/>
        <v>1.2323616</v>
      </c>
      <c r="Y129" s="118">
        <f t="shared" si="92"/>
        <v>0.32311920000000005</v>
      </c>
      <c r="Z129" s="71">
        <f>Z115</f>
        <v>6.2</v>
      </c>
      <c r="AA129" s="116">
        <f>'Контр.замеры'!F32</f>
        <v>96</v>
      </c>
      <c r="AB129" s="95">
        <f t="shared" si="93"/>
        <v>0.976128</v>
      </c>
      <c r="AC129" s="96">
        <f t="shared" si="94"/>
        <v>0.255936</v>
      </c>
    </row>
    <row r="130" spans="1:29" s="75" customFormat="1" ht="13.5" thickBot="1">
      <c r="A130" s="180"/>
      <c r="B130" s="190" t="s">
        <v>102</v>
      </c>
      <c r="C130" s="191"/>
      <c r="D130" s="191"/>
      <c r="E130" s="65">
        <v>6</v>
      </c>
      <c r="F130" s="54">
        <f>F116</f>
        <v>6.2</v>
      </c>
      <c r="G130" s="44">
        <f>'Контр.замеры'!G27</f>
        <v>35.4</v>
      </c>
      <c r="H130" s="105">
        <f>SUM(1.64*G130*F130)/1000</f>
        <v>0.3599472</v>
      </c>
      <c r="I130" s="46">
        <f>SUM(0.43*G130*F130)/1000</f>
        <v>0.0943764</v>
      </c>
      <c r="J130" s="45">
        <f>J116</f>
        <v>6.2</v>
      </c>
      <c r="K130" s="116">
        <f>'Контр.замеры'!G28</f>
        <v>36</v>
      </c>
      <c r="L130" s="105">
        <f>SUM(1.64*K130*J130)/1000</f>
        <v>0.366048</v>
      </c>
      <c r="M130" s="47">
        <f>SUM(0.43*K130*J130)/1000</f>
        <v>0.095976</v>
      </c>
      <c r="N130" s="46">
        <f>N116</f>
        <v>6.2</v>
      </c>
      <c r="O130" s="44">
        <f>'Контр.замеры'!G29</f>
        <v>33</v>
      </c>
      <c r="P130" s="105">
        <f>SUM(1.64*O130*N130)/1000</f>
        <v>0.335544</v>
      </c>
      <c r="Q130" s="47">
        <f>SUM(0.43*O130*N130)/1000</f>
        <v>0.087978</v>
      </c>
      <c r="R130" s="46">
        <f>R116</f>
        <v>6.2</v>
      </c>
      <c r="S130" s="44">
        <f>'Контр.замеры'!G30</f>
        <v>32.400000000000006</v>
      </c>
      <c r="T130" s="105">
        <f>SUM(1.64*S130*R130)/1000</f>
        <v>0.32944320000000005</v>
      </c>
      <c r="U130" s="47">
        <f>SUM(0.43*S130*R130)/1000</f>
        <v>0.08637840000000001</v>
      </c>
      <c r="V130" s="46">
        <f>V116</f>
        <v>6.2</v>
      </c>
      <c r="W130" s="44">
        <f>'Контр.замеры'!G31</f>
        <v>31.200000000000003</v>
      </c>
      <c r="X130" s="105">
        <f>SUM(1.64*W130*V130)/1000</f>
        <v>0.3172416</v>
      </c>
      <c r="Y130" s="46">
        <f>SUM(0.43*W130*V130)/1000</f>
        <v>0.08317920000000001</v>
      </c>
      <c r="Z130" s="45">
        <f>Z116</f>
        <v>6.2</v>
      </c>
      <c r="AA130" s="116">
        <f>'Контр.замеры'!G32</f>
        <v>20.400000000000002</v>
      </c>
      <c r="AB130" s="105">
        <f>SUM(1.64*AA130*Z130)/1000</f>
        <v>0.20742720000000003</v>
      </c>
      <c r="AC130" s="47">
        <f>SUM(0.43*AA130*Z130)/1000</f>
        <v>0.0543864</v>
      </c>
    </row>
    <row r="131" spans="1:29" s="75" customFormat="1" ht="13.5" thickBot="1">
      <c r="A131" s="180"/>
      <c r="B131" s="190"/>
      <c r="C131" s="191"/>
      <c r="D131" s="192"/>
      <c r="E131" s="25"/>
      <c r="F131" s="58"/>
      <c r="G131" s="23"/>
      <c r="H131" s="24"/>
      <c r="I131" s="48"/>
      <c r="J131" s="27"/>
      <c r="K131" s="60"/>
      <c r="L131" s="24"/>
      <c r="M131" s="25"/>
      <c r="N131" s="58"/>
      <c r="O131" s="23"/>
      <c r="P131" s="24"/>
      <c r="Q131" s="48"/>
      <c r="R131" s="27"/>
      <c r="S131" s="60"/>
      <c r="T131" s="24"/>
      <c r="U131" s="25"/>
      <c r="V131" s="58"/>
      <c r="W131" s="23"/>
      <c r="X131" s="24"/>
      <c r="Y131" s="48"/>
      <c r="Z131" s="27"/>
      <c r="AA131" s="60"/>
      <c r="AB131" s="24"/>
      <c r="AC131" s="25"/>
    </row>
    <row r="132" spans="1:29" s="75" customFormat="1" ht="13.5" thickBot="1">
      <c r="A132" s="180"/>
      <c r="B132" s="190"/>
      <c r="C132" s="191"/>
      <c r="D132" s="192"/>
      <c r="E132" s="25"/>
      <c r="F132" s="58"/>
      <c r="G132" s="23"/>
      <c r="H132" s="24"/>
      <c r="I132" s="48"/>
      <c r="J132" s="27"/>
      <c r="K132" s="60"/>
      <c r="L132" s="24"/>
      <c r="M132" s="25"/>
      <c r="N132" s="58"/>
      <c r="O132" s="23"/>
      <c r="P132" s="24"/>
      <c r="Q132" s="48"/>
      <c r="R132" s="27"/>
      <c r="S132" s="60"/>
      <c r="T132" s="24"/>
      <c r="U132" s="25"/>
      <c r="V132" s="58"/>
      <c r="W132" s="23"/>
      <c r="X132" s="24"/>
      <c r="Y132" s="48"/>
      <c r="Z132" s="27"/>
      <c r="AA132" s="60"/>
      <c r="AB132" s="24"/>
      <c r="AC132" s="25"/>
    </row>
    <row r="133" spans="1:29" s="75" customFormat="1" ht="13.5" thickBot="1">
      <c r="A133" s="180"/>
      <c r="B133" s="193"/>
      <c r="C133" s="194"/>
      <c r="D133" s="195"/>
      <c r="E133" s="32"/>
      <c r="F133" s="80"/>
      <c r="G133" s="30"/>
      <c r="H133" s="31"/>
      <c r="I133" s="34"/>
      <c r="J133" s="119"/>
      <c r="K133" s="33"/>
      <c r="L133" s="31"/>
      <c r="M133" s="32"/>
      <c r="N133" s="80"/>
      <c r="O133" s="30"/>
      <c r="P133" s="31"/>
      <c r="Q133" s="34"/>
      <c r="R133" s="119"/>
      <c r="S133" s="33"/>
      <c r="T133" s="31"/>
      <c r="U133" s="32"/>
      <c r="V133" s="80"/>
      <c r="W133" s="30"/>
      <c r="X133" s="31"/>
      <c r="Y133" s="34"/>
      <c r="Z133" s="119"/>
      <c r="AA133" s="33"/>
      <c r="AB133" s="31"/>
      <c r="AC133" s="32"/>
    </row>
    <row r="136" ht="12.75">
      <c r="B136" t="s">
        <v>93</v>
      </c>
    </row>
    <row r="137" ht="12.75">
      <c r="B137" t="s">
        <v>94</v>
      </c>
    </row>
    <row r="140" spans="5:20" ht="13.5">
      <c r="E140" t="s">
        <v>95</v>
      </c>
      <c r="I140" s="1" t="s">
        <v>121</v>
      </c>
      <c r="J140" s="1"/>
      <c r="K140" s="1"/>
      <c r="L140" s="1"/>
      <c r="M140" s="143"/>
      <c r="N140" s="143"/>
      <c r="O140" s="143"/>
      <c r="P140" s="84" t="s">
        <v>119</v>
      </c>
      <c r="Q140" s="84"/>
      <c r="R140" s="84"/>
      <c r="S140" s="84"/>
      <c r="T140" s="84"/>
    </row>
    <row r="141" spans="8:20" ht="13.5">
      <c r="H141" s="1"/>
      <c r="I141" s="1"/>
      <c r="J141" s="1"/>
      <c r="K141" s="1"/>
      <c r="M141" s="141" t="s">
        <v>109</v>
      </c>
      <c r="N141" s="142"/>
      <c r="O141" s="142"/>
      <c r="P141" s="141" t="s">
        <v>110</v>
      </c>
      <c r="Q141" s="157"/>
      <c r="R141" s="157"/>
      <c r="S141" s="157"/>
      <c r="T141" s="157"/>
    </row>
    <row r="142" spans="9:20" ht="13.5">
      <c r="I142" s="1" t="s">
        <v>122</v>
      </c>
      <c r="J142" s="1"/>
      <c r="K142" s="1"/>
      <c r="L142" s="1"/>
      <c r="M142" s="83"/>
      <c r="N142" s="83"/>
      <c r="O142" s="84"/>
      <c r="P142" s="156" t="s">
        <v>120</v>
      </c>
      <c r="Q142" s="156"/>
      <c r="R142" s="156"/>
      <c r="S142" s="156"/>
      <c r="T142" s="156"/>
    </row>
    <row r="143" spans="13:20" ht="13.5">
      <c r="M143" s="141" t="s">
        <v>109</v>
      </c>
      <c r="N143" s="142"/>
      <c r="O143" s="142"/>
      <c r="P143" s="141" t="s">
        <v>110</v>
      </c>
      <c r="Q143" s="157"/>
      <c r="R143" s="157"/>
      <c r="S143" s="157"/>
      <c r="T143" s="157"/>
    </row>
    <row r="144" spans="5:20" ht="13.5">
      <c r="E144" s="155" t="s">
        <v>123</v>
      </c>
      <c r="F144" s="155"/>
      <c r="G144" s="155"/>
      <c r="M144" s="83"/>
      <c r="N144" s="83"/>
      <c r="O144" s="84"/>
      <c r="P144" s="156" t="s">
        <v>124</v>
      </c>
      <c r="Q144" s="156"/>
      <c r="R144" s="156"/>
      <c r="S144" s="156"/>
      <c r="T144" s="156"/>
    </row>
    <row r="145" spans="13:20" ht="13.5">
      <c r="M145" s="141" t="s">
        <v>109</v>
      </c>
      <c r="N145" s="142"/>
      <c r="O145" s="142"/>
      <c r="P145" s="141" t="s">
        <v>110</v>
      </c>
      <c r="Q145" s="157"/>
      <c r="R145" s="157"/>
      <c r="S145" s="157"/>
      <c r="T145" s="157"/>
    </row>
  </sheetData>
  <sheetProtection password="CE28" sheet="1" formatCells="0" formatColumns="0" formatRows="0" insertColumns="0" insertRows="0" insertHyperlinks="0" deleteColumns="0" deleteRows="0" sort="0" autoFilter="0" pivotTables="0"/>
  <mergeCells count="154">
    <mergeCell ref="Z108:AC108"/>
    <mergeCell ref="F120:I120"/>
    <mergeCell ref="J120:M120"/>
    <mergeCell ref="N120:Q120"/>
    <mergeCell ref="R120:U120"/>
    <mergeCell ref="V120:Y120"/>
    <mergeCell ref="Z120:AC120"/>
    <mergeCell ref="F108:I108"/>
    <mergeCell ref="J108:M108"/>
    <mergeCell ref="N108:Q108"/>
    <mergeCell ref="R108:U108"/>
    <mergeCell ref="V108:Y108"/>
    <mergeCell ref="F93:I93"/>
    <mergeCell ref="J93:M93"/>
    <mergeCell ref="N93:Q93"/>
    <mergeCell ref="R93:U93"/>
    <mergeCell ref="V93:Y93"/>
    <mergeCell ref="Z93:AC93"/>
    <mergeCell ref="F81:I81"/>
    <mergeCell ref="J81:M81"/>
    <mergeCell ref="N81:Q81"/>
    <mergeCell ref="R81:U81"/>
    <mergeCell ref="V81:Y81"/>
    <mergeCell ref="Z81:AC81"/>
    <mergeCell ref="R55:U55"/>
    <mergeCell ref="R67:U67"/>
    <mergeCell ref="V55:Y55"/>
    <mergeCell ref="V67:Y67"/>
    <mergeCell ref="Z55:AC55"/>
    <mergeCell ref="Z67:AC67"/>
    <mergeCell ref="F55:I55"/>
    <mergeCell ref="F67:I67"/>
    <mergeCell ref="J55:M55"/>
    <mergeCell ref="J67:M67"/>
    <mergeCell ref="N55:Q55"/>
    <mergeCell ref="N67:Q67"/>
    <mergeCell ref="F23:I23"/>
    <mergeCell ref="J23:M23"/>
    <mergeCell ref="N23:Q23"/>
    <mergeCell ref="R23:U23"/>
    <mergeCell ref="V23:Y23"/>
    <mergeCell ref="Z23:AC23"/>
    <mergeCell ref="F11:I11"/>
    <mergeCell ref="J11:M11"/>
    <mergeCell ref="N11:Q11"/>
    <mergeCell ref="R11:U11"/>
    <mergeCell ref="V11:Y11"/>
    <mergeCell ref="Z11:AC11"/>
    <mergeCell ref="B129:D129"/>
    <mergeCell ref="B130:D130"/>
    <mergeCell ref="B131:D131"/>
    <mergeCell ref="B132:D132"/>
    <mergeCell ref="B133:D133"/>
    <mergeCell ref="A120:A133"/>
    <mergeCell ref="B120:D120"/>
    <mergeCell ref="B121:D121"/>
    <mergeCell ref="B122:D122"/>
    <mergeCell ref="B123:D123"/>
    <mergeCell ref="B124:D124"/>
    <mergeCell ref="B125:D125"/>
    <mergeCell ref="B126:D126"/>
    <mergeCell ref="B127:D127"/>
    <mergeCell ref="B128:D128"/>
    <mergeCell ref="B106:D106"/>
    <mergeCell ref="A108:A119"/>
    <mergeCell ref="B108:C108"/>
    <mergeCell ref="B109:C109"/>
    <mergeCell ref="B110:C110"/>
    <mergeCell ref="B111:C113"/>
    <mergeCell ref="D111:D113"/>
    <mergeCell ref="B114:C116"/>
    <mergeCell ref="D114:D116"/>
    <mergeCell ref="B117:D119"/>
    <mergeCell ref="B100:D100"/>
    <mergeCell ref="B101:D101"/>
    <mergeCell ref="B102:D102"/>
    <mergeCell ref="B103:D103"/>
    <mergeCell ref="B104:D104"/>
    <mergeCell ref="B105:D105"/>
    <mergeCell ref="D87:D89"/>
    <mergeCell ref="B90:D92"/>
    <mergeCell ref="A93:A106"/>
    <mergeCell ref="B93:D93"/>
    <mergeCell ref="B94:D94"/>
    <mergeCell ref="B95:D95"/>
    <mergeCell ref="B96:D96"/>
    <mergeCell ref="B97:D97"/>
    <mergeCell ref="B98:D98"/>
    <mergeCell ref="B99:D99"/>
    <mergeCell ref="B78:D78"/>
    <mergeCell ref="B79:D79"/>
    <mergeCell ref="B80:D80"/>
    <mergeCell ref="A81:A92"/>
    <mergeCell ref="B81:C81"/>
    <mergeCell ref="B82:C82"/>
    <mergeCell ref="B83:C83"/>
    <mergeCell ref="B84:C86"/>
    <mergeCell ref="D84:D86"/>
    <mergeCell ref="B87:C89"/>
    <mergeCell ref="B72:D72"/>
    <mergeCell ref="B73:D73"/>
    <mergeCell ref="B74:D74"/>
    <mergeCell ref="B75:D75"/>
    <mergeCell ref="B76:D76"/>
    <mergeCell ref="B77:D77"/>
    <mergeCell ref="D58:D60"/>
    <mergeCell ref="B61:C63"/>
    <mergeCell ref="D61:D63"/>
    <mergeCell ref="B64:D66"/>
    <mergeCell ref="A67:A80"/>
    <mergeCell ref="B67:D67"/>
    <mergeCell ref="B68:D68"/>
    <mergeCell ref="B69:D69"/>
    <mergeCell ref="B70:D70"/>
    <mergeCell ref="B71:D71"/>
    <mergeCell ref="B32:D32"/>
    <mergeCell ref="B33:D33"/>
    <mergeCell ref="B34:D34"/>
    <mergeCell ref="B35:D35"/>
    <mergeCell ref="B36:D36"/>
    <mergeCell ref="A55:A66"/>
    <mergeCell ref="B55:C55"/>
    <mergeCell ref="B56:C56"/>
    <mergeCell ref="B57:C57"/>
    <mergeCell ref="B58:C60"/>
    <mergeCell ref="A23:A36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A11:A22"/>
    <mergeCell ref="B11:C11"/>
    <mergeCell ref="B12:C12"/>
    <mergeCell ref="B13:C13"/>
    <mergeCell ref="B14:C16"/>
    <mergeCell ref="D14:D16"/>
    <mergeCell ref="B17:C19"/>
    <mergeCell ref="D17:D19"/>
    <mergeCell ref="B20:D22"/>
    <mergeCell ref="E144:G144"/>
    <mergeCell ref="P144:T144"/>
    <mergeCell ref="M145:O145"/>
    <mergeCell ref="P145:T145"/>
    <mergeCell ref="M140:O140"/>
    <mergeCell ref="M141:O141"/>
    <mergeCell ref="P141:T141"/>
    <mergeCell ref="P142:T142"/>
    <mergeCell ref="M143:O143"/>
    <mergeCell ref="P143:T143"/>
  </mergeCells>
  <printOptions/>
  <pageMargins left="0.2755905511811024" right="0.1968503937007874" top="0.5118110236220472" bottom="0.4724409448818898" header="0.5118110236220472" footer="0.5118110236220472"/>
  <pageSetup fitToHeight="2" horizontalDpi="600" verticalDpi="600" orientation="landscape" paperSize="9" scale="85" r:id="rId1"/>
  <ignoredErrors>
    <ignoredError sqref="R101 N101 F101 J101 Z101 V101 Z75 V75 R75 N75 J75 F75 F31 J31 N31 R31 V31 Z31 F128 J128 N128 R128 V128 Z1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нева</dc:creator>
  <cp:keywords/>
  <dc:description/>
  <cp:lastModifiedBy>Крюкова</cp:lastModifiedBy>
  <cp:lastPrinted>2019-12-19T02:48:30Z</cp:lastPrinted>
  <dcterms:created xsi:type="dcterms:W3CDTF">2011-03-23T06:50:38Z</dcterms:created>
  <dcterms:modified xsi:type="dcterms:W3CDTF">2020-02-05T05:09:41Z</dcterms:modified>
  <cp:category/>
  <cp:version/>
  <cp:contentType/>
  <cp:contentStatus/>
</cp:coreProperties>
</file>