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65" activeTab="1"/>
  </bookViews>
  <sheets>
    <sheet name="Данные о составляющих тарифа" sheetId="1" r:id="rId1"/>
    <sheet name="Баланс" sheetId="2" r:id="rId2"/>
    <sheet name="Мощност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<sst xmlns="http://schemas.openxmlformats.org/spreadsheetml/2006/main" count="109" uniqueCount="80">
  <si>
    <t xml:space="preserve">                        г. Озерск</t>
  </si>
  <si>
    <t xml:space="preserve">     МУНИЦИПАЛЬНОЕ УНИТАРНОЕ</t>
  </si>
  <si>
    <t>МНОГООТРАСЛЕВОЕ ПРЕДПРИЯТИЕ</t>
  </si>
  <si>
    <t xml:space="preserve">   КОММУНАЛЬНОГО ХОЗЯЙСТВА</t>
  </si>
  <si>
    <t>Баланс электрической энергии по сетям ВН, СН1, СН11 и НН</t>
  </si>
  <si>
    <t>млн. кВтч</t>
  </si>
  <si>
    <t>№ п/п</t>
  </si>
  <si>
    <t>Показатели</t>
  </si>
  <si>
    <t>Всего</t>
  </si>
  <si>
    <t>в том числе по уровням напряжений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</si>
  <si>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</si>
  <si>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</si>
  <si>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</si>
  <si>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</si>
  <si>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</si>
  <si>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</si>
  <si>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</si>
  <si>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</si>
  <si>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</si>
  <si>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</si>
  <si>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</si>
  <si>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</si>
  <si>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 рынка)</t>
  </si>
  <si>
    <t>1.4.</t>
  </si>
  <si>
    <t>2.</t>
  </si>
  <si>
    <t>Потери электроэнергии в сети</t>
  </si>
  <si>
    <t>то же в % (п. 1.1/ п.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</si>
  <si>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</si>
  <si>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</si>
  <si>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</si>
  <si>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</si>
  <si>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том числе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</si>
  <si>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</si>
  <si>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</si>
  <si>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</si>
  <si>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</si>
  <si>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</si>
  <si>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</si>
  <si>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потребителм оптового рынка</t>
  </si>
  <si>
    <t>4.3.</t>
  </si>
  <si>
    <t>сальдо переток в другие организации</t>
  </si>
  <si>
    <t>Электрическая мощность по диапазонам напряжения ЭСО</t>
  </si>
  <si>
    <t>МВт</t>
  </si>
  <si>
    <t>Показатель</t>
  </si>
  <si>
    <t>Поступление мощности в сеть, всего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</si>
  <si>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</si>
  <si>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</si>
  <si>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</si>
  <si>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</si>
  <si>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</si>
  <si>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</si>
  <si>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</si>
  <si>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</si>
  <si>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</si>
  <si>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Сетевая организация </t>
  </si>
  <si>
    <t>Стоимость покупки потерь, руб/кВтч</t>
  </si>
  <si>
    <t>ММПКХ</t>
  </si>
  <si>
    <t>Поступление в сеть, МВтч. (без учета собств. нужд ММПКХ)</t>
  </si>
  <si>
    <t>Полезный отпуск через сети ММПКХ, МВтч.(без учета собств.нужд ММПКХ)</t>
  </si>
  <si>
    <t>Количество потерь, МВтч</t>
  </si>
  <si>
    <t>Число часов использования в год</t>
  </si>
  <si>
    <t>Среднемесячная мощность по году, МВт     стр.2/стр.3</t>
  </si>
  <si>
    <t>НВВ содержания, тыс.руб.</t>
  </si>
  <si>
    <t>Ставка потерь (руб/МВтч.)                           стр.9*1000 / стр.2</t>
  </si>
  <si>
    <t>Стоимость потерь, тыс.руб.                         стр.2 гр.3 * стр.2 гр.4</t>
  </si>
  <si>
    <t>Одноставочный тариф (руб/МВтч.)              (стр.6*1000/стр.2)+стр.8</t>
  </si>
  <si>
    <t>Опубликовано на официальном сайте МТРиЭ ЧО:   tarif74.ru</t>
  </si>
  <si>
    <t>Таблица № П1.4</t>
  </si>
  <si>
    <t>поступление эл. энергии от других организаций</t>
  </si>
  <si>
    <t>Заместитель директора по экономике</t>
  </si>
  <si>
    <t>И.Н.Крюкова</t>
  </si>
  <si>
    <t>Таблица № П1.5</t>
  </si>
  <si>
    <t xml:space="preserve">Утверждено МТРиЭ ЧО </t>
  </si>
  <si>
    <t>1 п/г 2017 г.</t>
  </si>
  <si>
    <t>2 п/г 2017 г.</t>
  </si>
  <si>
    <t xml:space="preserve">Утверждены постановлением Министерства тарифного регулирования и энергетики Челябинской области  от 27.12.2016 г. № 65/7. </t>
  </si>
  <si>
    <t>Данные о тарифах, величине затрат, полезном отпуске энергии, мощности и нормативном технологическом расходе (потерях) электрической энергии на ее передачу по сетям ММПКХ, учтенных для взаиморасчетов между сетевыми организациями, расположенными на территории Челябинской области на 2017 г.</t>
  </si>
  <si>
    <t>Ставка содержания (руб./МВт в мес.)          стр.6 / стр.2*1000 / 6*стр.4</t>
  </si>
  <si>
    <t>Период регулирования 2017 г.</t>
  </si>
  <si>
    <t>Период регулирования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</si>
</sst>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00_ ;\-#,##0.00000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" fontId="5" fillId="0" borderId="23" xfId="0" applyNumberFormat="1" applyFont="1" applyBorder="1" applyAlignment="1">
      <alignment horizontal="left"/>
    </xf>
    <xf numFmtId="164" fontId="0" fillId="0" borderId="27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34" borderId="26" xfId="0" applyNumberFormat="1" applyFont="1" applyFill="1" applyBorder="1" applyAlignment="1">
      <alignment/>
    </xf>
    <xf numFmtId="164" fontId="0" fillId="33" borderId="2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35" borderId="25" xfId="0" applyNumberFormat="1" applyFont="1" applyFill="1" applyBorder="1" applyAlignment="1">
      <alignment/>
    </xf>
    <xf numFmtId="165" fontId="0" fillId="35" borderId="26" xfId="0" applyNumberFormat="1" applyFont="1" applyFill="1" applyBorder="1" applyAlignment="1">
      <alignment/>
    </xf>
    <xf numFmtId="165" fontId="0" fillId="35" borderId="27" xfId="0" applyNumberFormat="1" applyFont="1" applyFill="1" applyBorder="1" applyAlignment="1">
      <alignment/>
    </xf>
    <xf numFmtId="164" fontId="0" fillId="34" borderId="27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16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64" fontId="6" fillId="31" borderId="18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6" fillId="0" borderId="23" xfId="0" applyFont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167" fontId="0" fillId="0" borderId="26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/>
    </xf>
    <xf numFmtId="4" fontId="6" fillId="31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164" fontId="6" fillId="31" borderId="23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42" fillId="0" borderId="31" xfId="0" applyFont="1" applyBorder="1" applyAlignment="1">
      <alignment/>
    </xf>
    <xf numFmtId="4" fontId="6" fillId="31" borderId="28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/>
    </xf>
    <xf numFmtId="164" fontId="0" fillId="34" borderId="31" xfId="0" applyNumberFormat="1" applyFont="1" applyFill="1" applyBorder="1" applyAlignment="1">
      <alignment/>
    </xf>
    <xf numFmtId="164" fontId="0" fillId="34" borderId="3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" fontId="5" fillId="0" borderId="23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left" vertical="top" wrapText="1"/>
    </xf>
    <xf numFmtId="164" fontId="0" fillId="33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64" fontId="0" fillId="34" borderId="27" xfId="0" applyNumberFormat="1" applyFont="1" applyFill="1" applyBorder="1" applyAlignment="1">
      <alignment horizontal="right" vertical="center" wrapText="1"/>
    </xf>
    <xf numFmtId="164" fontId="0" fillId="0" borderId="26" xfId="0" applyNumberFormat="1" applyFont="1" applyFill="1" applyBorder="1" applyAlignment="1">
      <alignment horizontal="right" vertical="center" wrapText="1"/>
    </xf>
    <xf numFmtId="164" fontId="0" fillId="0" borderId="27" xfId="0" applyNumberFormat="1" applyFont="1" applyFill="1" applyBorder="1" applyAlignment="1">
      <alignment horizontal="right" vertical="center" wrapText="1"/>
    </xf>
    <xf numFmtId="164" fontId="0" fillId="34" borderId="25" xfId="0" applyNumberFormat="1" applyFont="1" applyFill="1" applyBorder="1" applyAlignment="1">
      <alignment horizontal="right" vertical="center" wrapText="1"/>
    </xf>
    <xf numFmtId="164" fontId="0" fillId="34" borderId="26" xfId="0" applyNumberFormat="1" applyFont="1" applyFill="1" applyBorder="1" applyAlignment="1">
      <alignment horizontal="righ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Plan\&#1058;&#1072;&#1088;&#1080;&#1092;\&#1069;&#1083;&#1077;&#1082;&#1090;&#1088;&#1086;&#1101;&#1085;&#1077;&#1088;&#1075;&#1080;&#1103;\2012%20&#1075;&#1086;&#1076;\&#1058;&#1072;&#1073;&#1083;&#1080;&#1094;&#1099;%20&#1087;&#1086;%20&#1052;&#1077;&#1090;&#1086;&#1076;&#1080;&#1082;&#1077;%2020-&#1101;2\&#1058;&#1072;&#1073;&#1083;&#1080;&#1094;&#109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_П1_3"/>
      <sheetName val="Баланс_П1_4 "/>
      <sheetName val="Мощность_П1_5"/>
      <sheetName val="Структура_П1_6"/>
      <sheetName val="Плата усл._П1_24"/>
      <sheetName val="Оплата потерь_П1_25"/>
      <sheetName val="Отпуск эл.эн_П1_30 "/>
      <sheetName val="Критерии"/>
    </sheetNames>
    <sheetDataSet>
      <sheetData sheetId="1">
        <row r="26">
          <cell r="D26">
            <v>2.609</v>
          </cell>
          <cell r="F26">
            <v>5.947</v>
          </cell>
          <cell r="G26">
            <v>14.949999999999989</v>
          </cell>
        </row>
      </sheetData>
      <sheetData sheetId="3">
        <row r="44">
          <cell r="D44">
            <v>48.945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8.421875" style="0" bestFit="1" customWidth="1"/>
    <col min="3" max="3" width="14.421875" style="0" customWidth="1"/>
    <col min="4" max="4" width="21.421875" style="0" customWidth="1"/>
    <col min="5" max="5" width="21.7109375" style="0" customWidth="1"/>
    <col min="6" max="6" width="1.421875" style="0" customWidth="1"/>
    <col min="7" max="7" width="18.00390625" style="0" customWidth="1"/>
    <col min="8" max="8" width="11.140625" style="0" bestFit="1" customWidth="1"/>
    <col min="9" max="9" width="10.57421875" style="0" customWidth="1"/>
    <col min="10" max="11" width="11.140625" style="0" customWidth="1"/>
  </cols>
  <sheetData>
    <row r="1" ht="12.75">
      <c r="A1" s="56" t="s">
        <v>75</v>
      </c>
    </row>
    <row r="2" ht="12.75">
      <c r="A2" s="56" t="s">
        <v>66</v>
      </c>
    </row>
    <row r="3" ht="12.75">
      <c r="E3" s="27"/>
    </row>
    <row r="4" spans="1:4" ht="12.75" customHeight="1">
      <c r="A4" s="93" t="s">
        <v>76</v>
      </c>
      <c r="B4" s="93"/>
      <c r="C4" s="93"/>
      <c r="D4" s="93"/>
    </row>
    <row r="5" spans="1:4" ht="12.75">
      <c r="A5" s="93"/>
      <c r="B5" s="93"/>
      <c r="C5" s="93"/>
      <c r="D5" s="93"/>
    </row>
    <row r="6" spans="1:4" ht="12.75">
      <c r="A6" s="93"/>
      <c r="B6" s="93"/>
      <c r="C6" s="93"/>
      <c r="D6" s="93"/>
    </row>
    <row r="7" spans="2:5" ht="13.5" thickBot="1">
      <c r="B7" s="57"/>
      <c r="C7" s="57"/>
      <c r="E7" s="27"/>
    </row>
    <row r="8" spans="1:5" ht="12.75" customHeight="1">
      <c r="A8" s="58" t="s">
        <v>6</v>
      </c>
      <c r="B8" s="59" t="s">
        <v>54</v>
      </c>
      <c r="C8" s="94" t="s">
        <v>55</v>
      </c>
      <c r="D8" s="97" t="s">
        <v>72</v>
      </c>
      <c r="E8" s="98"/>
    </row>
    <row r="9" spans="1:5" ht="12.75">
      <c r="A9" s="52"/>
      <c r="B9" s="60" t="s">
        <v>56</v>
      </c>
      <c r="C9" s="95"/>
      <c r="D9" s="89" t="s">
        <v>73</v>
      </c>
      <c r="E9" s="89" t="s">
        <v>74</v>
      </c>
    </row>
    <row r="10" spans="1:5" ht="13.5" thickBot="1">
      <c r="A10" s="61"/>
      <c r="B10" s="62"/>
      <c r="C10" s="96"/>
      <c r="D10" s="88"/>
      <c r="E10" s="88"/>
    </row>
    <row r="11" spans="1:5" ht="12.75">
      <c r="A11" s="63">
        <v>1</v>
      </c>
      <c r="B11" s="64">
        <v>2</v>
      </c>
      <c r="C11" s="65">
        <v>3</v>
      </c>
      <c r="D11" s="66">
        <v>4</v>
      </c>
      <c r="E11" s="66">
        <v>5</v>
      </c>
    </row>
    <row r="12" spans="1:5" ht="12.75">
      <c r="A12" s="63"/>
      <c r="B12" s="64"/>
      <c r="C12" s="65"/>
      <c r="D12" s="66"/>
      <c r="E12" s="66"/>
    </row>
    <row r="13" spans="1:7" ht="12.75">
      <c r="A13" s="63">
        <v>1</v>
      </c>
      <c r="B13" s="67" t="s">
        <v>57</v>
      </c>
      <c r="C13" s="65"/>
      <c r="D13" s="68">
        <f>D15+D16</f>
        <v>121860.01</v>
      </c>
      <c r="E13" s="68">
        <f>E15+E16</f>
        <v>124350.06</v>
      </c>
      <c r="G13" s="27"/>
    </row>
    <row r="14" spans="1:5" ht="12.75">
      <c r="A14" s="69"/>
      <c r="B14" s="70"/>
      <c r="C14" s="70"/>
      <c r="D14" s="71"/>
      <c r="E14" s="71"/>
    </row>
    <row r="15" spans="1:7" ht="12.75">
      <c r="A15" s="69">
        <v>2</v>
      </c>
      <c r="B15" s="70" t="s">
        <v>58</v>
      </c>
      <c r="C15" s="70"/>
      <c r="D15" s="72">
        <v>111485.78</v>
      </c>
      <c r="E15" s="72">
        <v>114458.16</v>
      </c>
      <c r="G15" s="27"/>
    </row>
    <row r="16" spans="1:7" ht="12.75">
      <c r="A16" s="69">
        <v>3</v>
      </c>
      <c r="B16" s="73" t="s">
        <v>59</v>
      </c>
      <c r="C16" s="74">
        <v>1.97911</v>
      </c>
      <c r="D16" s="72">
        <v>10374.23</v>
      </c>
      <c r="E16" s="72">
        <v>9891.9</v>
      </c>
      <c r="G16" s="27"/>
    </row>
    <row r="17" spans="1:7" ht="12.75">
      <c r="A17" s="69">
        <v>4</v>
      </c>
      <c r="B17" s="70" t="s">
        <v>60</v>
      </c>
      <c r="C17" s="70"/>
      <c r="D17" s="75">
        <v>3103.14</v>
      </c>
      <c r="E17" s="75">
        <v>2958.86</v>
      </c>
      <c r="G17" s="27"/>
    </row>
    <row r="18" spans="1:5" ht="12.75">
      <c r="A18" s="69">
        <v>5</v>
      </c>
      <c r="B18" s="70" t="s">
        <v>61</v>
      </c>
      <c r="C18" s="70"/>
      <c r="D18" s="79">
        <f>D15/D17</f>
        <v>35.92676450305175</v>
      </c>
      <c r="E18" s="79">
        <f>E15/E17</f>
        <v>38.68319555504485</v>
      </c>
    </row>
    <row r="19" spans="1:5" ht="12.75">
      <c r="A19" s="69">
        <v>6</v>
      </c>
      <c r="B19" s="73" t="s">
        <v>62</v>
      </c>
      <c r="C19" s="70"/>
      <c r="D19" s="77">
        <v>30212.89</v>
      </c>
      <c r="E19" s="77">
        <v>30212.89</v>
      </c>
    </row>
    <row r="20" spans="1:5" ht="12.75">
      <c r="A20" s="69">
        <v>7</v>
      </c>
      <c r="B20" s="78" t="s">
        <v>77</v>
      </c>
      <c r="C20" s="70"/>
      <c r="D20" s="90">
        <v>140159</v>
      </c>
      <c r="E20" s="90">
        <v>130173</v>
      </c>
    </row>
    <row r="21" spans="1:5" ht="12.75">
      <c r="A21" s="69">
        <v>8</v>
      </c>
      <c r="B21" s="78" t="s">
        <v>63</v>
      </c>
      <c r="C21" s="70"/>
      <c r="D21" s="76">
        <f>D22/D15*1000</f>
        <v>184.1646740534981</v>
      </c>
      <c r="E21" s="76">
        <f>E22/E15*1000</f>
        <v>171.04204898104248</v>
      </c>
    </row>
    <row r="22" spans="1:5" ht="12.75">
      <c r="A22" s="69">
        <v>9</v>
      </c>
      <c r="B22" s="78" t="s">
        <v>64</v>
      </c>
      <c r="C22" s="70"/>
      <c r="D22" s="79">
        <f>$C$16*D16</f>
        <v>20531.742335299998</v>
      </c>
      <c r="E22" s="79">
        <f>$C$16*E16</f>
        <v>19577.158208999997</v>
      </c>
    </row>
    <row r="23" spans="1:5" ht="13.5" thickBot="1">
      <c r="A23" s="80">
        <v>10</v>
      </c>
      <c r="B23" s="81" t="s">
        <v>65</v>
      </c>
      <c r="C23" s="82"/>
      <c r="D23" s="83">
        <f>(D19*1000/D15)+D21</f>
        <v>455.1668592649214</v>
      </c>
      <c r="E23" s="83">
        <f>(E19*1000/E15)+E21</f>
        <v>435.00654045985016</v>
      </c>
    </row>
  </sheetData>
  <sheetProtection/>
  <mergeCells count="3">
    <mergeCell ref="A4:D6"/>
    <mergeCell ref="C8:C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6.28125" style="0" customWidth="1"/>
    <col min="3" max="9" width="9.140625" style="0" customWidth="1"/>
  </cols>
  <sheetData>
    <row r="1" spans="1:7" ht="12.75">
      <c r="A1" t="s">
        <v>0</v>
      </c>
      <c r="F1" s="107" t="s">
        <v>67</v>
      </c>
      <c r="G1" s="107"/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2"/>
    </row>
    <row r="6" ht="15">
      <c r="A6" s="1"/>
    </row>
    <row r="7" spans="1:7" ht="14.25">
      <c r="A7" s="108" t="s">
        <v>4</v>
      </c>
      <c r="B7" s="108"/>
      <c r="C7" s="108"/>
      <c r="D7" s="108"/>
      <c r="E7" s="108"/>
      <c r="F7" s="108"/>
      <c r="G7" s="108"/>
    </row>
    <row r="8" ht="15">
      <c r="A8" s="1"/>
    </row>
    <row r="9" spans="1:7" ht="13.5" thickBot="1">
      <c r="A9" s="3"/>
      <c r="B9" s="3"/>
      <c r="C9" s="3"/>
      <c r="D9" s="3"/>
      <c r="E9" s="3"/>
      <c r="F9" s="3"/>
      <c r="G9" s="3" t="s">
        <v>5</v>
      </c>
    </row>
    <row r="10" spans="1:7" ht="12.75" customHeight="1">
      <c r="A10" s="109" t="s">
        <v>6</v>
      </c>
      <c r="B10" s="112" t="s">
        <v>7</v>
      </c>
      <c r="C10" s="115" t="s">
        <v>79</v>
      </c>
      <c r="D10" s="116"/>
      <c r="E10" s="116"/>
      <c r="F10" s="116"/>
      <c r="G10" s="117"/>
    </row>
    <row r="11" spans="1:7" ht="12.75">
      <c r="A11" s="110"/>
      <c r="B11" s="113"/>
      <c r="C11" s="118" t="s">
        <v>8</v>
      </c>
      <c r="D11" s="120" t="s">
        <v>9</v>
      </c>
      <c r="E11" s="120"/>
      <c r="F11" s="120"/>
      <c r="G11" s="121"/>
    </row>
    <row r="12" spans="1:7" ht="13.5" thickBot="1">
      <c r="A12" s="111"/>
      <c r="B12" s="114"/>
      <c r="C12" s="119"/>
      <c r="D12" s="4" t="s">
        <v>10</v>
      </c>
      <c r="E12" s="4" t="s">
        <v>11</v>
      </c>
      <c r="F12" s="4" t="s">
        <v>12</v>
      </c>
      <c r="G12" s="5" t="s">
        <v>13</v>
      </c>
    </row>
    <row r="13" spans="1:7" ht="12.75">
      <c r="A13" s="6">
        <v>1</v>
      </c>
      <c r="B13" s="7">
        <v>2</v>
      </c>
      <c r="C13" s="8">
        <v>8</v>
      </c>
      <c r="D13" s="9">
        <v>9</v>
      </c>
      <c r="E13" s="9">
        <v>10</v>
      </c>
      <c r="F13" s="9">
        <v>11</v>
      </c>
      <c r="G13" s="10">
        <v>12</v>
      </c>
    </row>
    <row r="14" spans="1:7" ht="12.75">
      <c r="A14" s="11"/>
      <c r="B14" s="12"/>
      <c r="C14" s="13"/>
      <c r="D14" s="14"/>
      <c r="E14" s="14"/>
      <c r="F14" s="14"/>
      <c r="G14" s="15"/>
    </row>
    <row r="15" spans="1:7" ht="12.75">
      <c r="A15" s="16" t="s">
        <v>14</v>
      </c>
      <c r="B15" s="17" t="s">
        <v>15</v>
      </c>
      <c r="C15" s="18">
        <f>C16+C21+C22+C24</f>
        <v>246.21</v>
      </c>
      <c r="D15" s="19"/>
      <c r="E15" s="20"/>
      <c r="F15" s="20"/>
      <c r="G15" s="21"/>
    </row>
    <row r="16" spans="1:7" ht="12.75">
      <c r="A16" s="22" t="s">
        <v>16</v>
      </c>
      <c r="B16" s="17" t="s">
        <v>17</v>
      </c>
      <c r="C16" s="18">
        <f>SUM(C18:C20)</f>
        <v>0</v>
      </c>
      <c r="D16" s="19"/>
      <c r="E16" s="19"/>
      <c r="F16" s="19"/>
      <c r="G16" s="23"/>
    </row>
    <row r="17" spans="1:7" ht="12.75">
      <c r="A17" s="16"/>
      <c r="B17" s="17" t="s">
        <v>18</v>
      </c>
      <c r="C17" s="24"/>
      <c r="D17" s="20"/>
      <c r="E17" s="20"/>
      <c r="F17" s="20"/>
      <c r="G17" s="21"/>
    </row>
    <row r="18" spans="1:7" ht="12.75">
      <c r="A18" s="16"/>
      <c r="B18" s="17" t="s">
        <v>10</v>
      </c>
      <c r="C18" s="24"/>
      <c r="D18" s="20"/>
      <c r="E18" s="20"/>
      <c r="F18" s="25">
        <f>D24-D26-D30</f>
        <v>192.16850000000002</v>
      </c>
      <c r="G18" s="21"/>
    </row>
    <row r="19" spans="1:7" ht="12.75">
      <c r="A19" s="16"/>
      <c r="B19" s="17" t="s">
        <v>11</v>
      </c>
      <c r="C19" s="24"/>
      <c r="D19" s="20"/>
      <c r="E19" s="20"/>
      <c r="F19" s="20"/>
      <c r="G19" s="21"/>
    </row>
    <row r="20" spans="1:7" ht="12.75">
      <c r="A20" s="16"/>
      <c r="B20" s="17" t="s">
        <v>12</v>
      </c>
      <c r="C20" s="24"/>
      <c r="D20" s="20"/>
      <c r="E20" s="20"/>
      <c r="F20" s="20"/>
      <c r="G20" s="26">
        <f>F18-F26-F30</f>
        <v>131.71476</v>
      </c>
    </row>
    <row r="21" spans="1:7" ht="12.75">
      <c r="A21" s="16" t="s">
        <v>19</v>
      </c>
      <c r="B21" s="17" t="s">
        <v>20</v>
      </c>
      <c r="C21" s="24"/>
      <c r="D21" s="20"/>
      <c r="E21" s="20"/>
      <c r="F21" s="20"/>
      <c r="G21" s="21"/>
    </row>
    <row r="22" spans="1:7" ht="12.75" customHeight="1">
      <c r="A22" s="101" t="s">
        <v>21</v>
      </c>
      <c r="B22" s="102" t="s">
        <v>22</v>
      </c>
      <c r="C22" s="103"/>
      <c r="D22" s="104"/>
      <c r="E22" s="104"/>
      <c r="F22" s="104"/>
      <c r="G22" s="99"/>
    </row>
    <row r="23" spans="1:7" ht="12.75">
      <c r="A23" s="101"/>
      <c r="B23" s="102"/>
      <c r="C23" s="103"/>
      <c r="D23" s="104"/>
      <c r="E23" s="104"/>
      <c r="F23" s="104"/>
      <c r="G23" s="99"/>
    </row>
    <row r="24" spans="1:11" ht="12.75" customHeight="1">
      <c r="A24" s="101" t="s">
        <v>23</v>
      </c>
      <c r="B24" s="102" t="s">
        <v>68</v>
      </c>
      <c r="C24" s="106">
        <f>SUM(D24:G25)</f>
        <v>246.21</v>
      </c>
      <c r="D24" s="104">
        <v>246.21</v>
      </c>
      <c r="E24" s="104"/>
      <c r="F24" s="104"/>
      <c r="G24" s="99"/>
      <c r="I24" s="27"/>
      <c r="K24" s="27"/>
    </row>
    <row r="25" spans="1:7" ht="12.75">
      <c r="A25" s="101"/>
      <c r="B25" s="102"/>
      <c r="C25" s="106"/>
      <c r="D25" s="104"/>
      <c r="E25" s="104"/>
      <c r="F25" s="104"/>
      <c r="G25" s="99"/>
    </row>
    <row r="26" spans="1:7" ht="12.75">
      <c r="A26" s="16" t="s">
        <v>24</v>
      </c>
      <c r="B26" s="17" t="s">
        <v>25</v>
      </c>
      <c r="C26" s="18">
        <f>SUM(D26:G26)</f>
        <v>20.266000000000002</v>
      </c>
      <c r="D26" s="19">
        <v>5.0965</v>
      </c>
      <c r="E26" s="20"/>
      <c r="F26" s="20">
        <v>11.76074</v>
      </c>
      <c r="G26" s="31">
        <f>G20-G30</f>
        <v>3.408760000000001</v>
      </c>
    </row>
    <row r="27" spans="1:11" ht="12.75">
      <c r="A27" s="16"/>
      <c r="B27" s="17" t="s">
        <v>26</v>
      </c>
      <c r="C27" s="28">
        <f>C26/C15*100</f>
        <v>8.231184760976403</v>
      </c>
      <c r="D27" s="29">
        <f>D26/D24*100</f>
        <v>2.069980910604768</v>
      </c>
      <c r="E27" s="20"/>
      <c r="F27" s="29">
        <f>F26/F18*100</f>
        <v>6.120014466470831</v>
      </c>
      <c r="G27" s="30">
        <f>G26/G20*100</f>
        <v>2.587986342608832</v>
      </c>
      <c r="I27" s="27"/>
      <c r="K27" s="27"/>
    </row>
    <row r="28" spans="1:7" ht="12.75" customHeight="1">
      <c r="A28" s="101" t="s">
        <v>27</v>
      </c>
      <c r="B28" s="105" t="s">
        <v>28</v>
      </c>
      <c r="C28" s="103"/>
      <c r="D28" s="104"/>
      <c r="E28" s="104"/>
      <c r="F28" s="104"/>
      <c r="G28" s="99"/>
    </row>
    <row r="29" spans="1:9" ht="12.75">
      <c r="A29" s="101"/>
      <c r="B29" s="105"/>
      <c r="C29" s="103"/>
      <c r="D29" s="104"/>
      <c r="E29" s="104"/>
      <c r="F29" s="104"/>
      <c r="G29" s="99"/>
      <c r="I29" s="27"/>
    </row>
    <row r="30" spans="1:10" ht="12.75">
      <c r="A30" s="16" t="s">
        <v>29</v>
      </c>
      <c r="B30" s="17" t="s">
        <v>30</v>
      </c>
      <c r="C30" s="18">
        <f>C32+C37+C38</f>
        <v>225.94400000000002</v>
      </c>
      <c r="D30" s="19">
        <f>'[1]Структура_П1_6'!D44</f>
        <v>48.945</v>
      </c>
      <c r="E30" s="20"/>
      <c r="F30" s="19">
        <v>48.693</v>
      </c>
      <c r="G30" s="26">
        <f>G32+G37+G38</f>
        <v>128.306</v>
      </c>
      <c r="H30" s="27"/>
      <c r="I30" s="27"/>
      <c r="J30" s="27"/>
    </row>
    <row r="31" spans="1:7" ht="12.75">
      <c r="A31" s="16"/>
      <c r="B31" s="17" t="s">
        <v>31</v>
      </c>
      <c r="C31" s="24"/>
      <c r="D31" s="20"/>
      <c r="E31" s="20"/>
      <c r="F31" s="20"/>
      <c r="G31" s="21"/>
    </row>
    <row r="32" spans="1:7" ht="12.75">
      <c r="A32" s="16" t="s">
        <v>32</v>
      </c>
      <c r="B32" s="17" t="s">
        <v>33</v>
      </c>
      <c r="C32" s="18">
        <f>SUM(D32:G32)</f>
        <v>165.758</v>
      </c>
      <c r="D32" s="25">
        <f>D30-D38</f>
        <v>12.945</v>
      </c>
      <c r="E32" s="20"/>
      <c r="F32" s="25">
        <f>F30-F38</f>
        <v>24.506999999999998</v>
      </c>
      <c r="G32" s="23">
        <v>128.306</v>
      </c>
    </row>
    <row r="33" spans="1:7" ht="12.75">
      <c r="A33" s="16"/>
      <c r="B33" s="17" t="s">
        <v>34</v>
      </c>
      <c r="C33" s="24"/>
      <c r="D33" s="20"/>
      <c r="E33" s="20"/>
      <c r="F33" s="20"/>
      <c r="G33" s="21"/>
    </row>
    <row r="34" spans="1:7" ht="12.75" customHeight="1">
      <c r="A34" s="100"/>
      <c r="B34" s="102" t="s">
        <v>35</v>
      </c>
      <c r="C34" s="103"/>
      <c r="D34" s="104"/>
      <c r="E34" s="104"/>
      <c r="F34" s="104"/>
      <c r="G34" s="99"/>
    </row>
    <row r="35" spans="1:7" ht="12.75">
      <c r="A35" s="101"/>
      <c r="B35" s="102"/>
      <c r="C35" s="103"/>
      <c r="D35" s="104"/>
      <c r="E35" s="104"/>
      <c r="F35" s="104"/>
      <c r="G35" s="99"/>
    </row>
    <row r="36" spans="1:7" ht="12.75">
      <c r="A36" s="32"/>
      <c r="B36" s="17" t="s">
        <v>36</v>
      </c>
      <c r="C36" s="24"/>
      <c r="D36" s="20"/>
      <c r="E36" s="20"/>
      <c r="F36" s="20"/>
      <c r="G36" s="21"/>
    </row>
    <row r="37" spans="1:7" ht="12.75">
      <c r="A37" s="32" t="s">
        <v>37</v>
      </c>
      <c r="B37" s="17" t="s">
        <v>38</v>
      </c>
      <c r="C37" s="24"/>
      <c r="D37" s="20"/>
      <c r="E37" s="20"/>
      <c r="F37" s="20"/>
      <c r="G37" s="21"/>
    </row>
    <row r="38" spans="1:7" ht="13.5" thickBot="1">
      <c r="A38" s="33" t="s">
        <v>39</v>
      </c>
      <c r="B38" s="34" t="s">
        <v>40</v>
      </c>
      <c r="C38" s="35">
        <f>SUM(D38:G38)</f>
        <v>60.186</v>
      </c>
      <c r="D38" s="36">
        <v>36</v>
      </c>
      <c r="E38" s="37"/>
      <c r="F38" s="37">
        <v>24.186</v>
      </c>
      <c r="G38" s="38"/>
    </row>
    <row r="41" ht="12.75">
      <c r="C41" s="27"/>
    </row>
    <row r="42" spans="2:7" ht="14.25">
      <c r="B42" s="39" t="s">
        <v>69</v>
      </c>
      <c r="C42" s="27"/>
      <c r="D42" s="27"/>
      <c r="F42" s="39" t="s">
        <v>70</v>
      </c>
      <c r="G42" s="27"/>
    </row>
    <row r="43" ht="12.75">
      <c r="C43" s="27"/>
    </row>
    <row r="44" ht="12.75">
      <c r="C44" s="27"/>
    </row>
    <row r="45" ht="12.75">
      <c r="C45" s="27"/>
    </row>
  </sheetData>
  <sheetProtection/>
  <mergeCells count="35">
    <mergeCell ref="F1:G1"/>
    <mergeCell ref="A7:G7"/>
    <mergeCell ref="A10:A12"/>
    <mergeCell ref="B10:B12"/>
    <mergeCell ref="C10:G10"/>
    <mergeCell ref="C11:C12"/>
    <mergeCell ref="D11:G11"/>
    <mergeCell ref="F24:F25"/>
    <mergeCell ref="G24:G25"/>
    <mergeCell ref="A22:A23"/>
    <mergeCell ref="B22:B23"/>
    <mergeCell ref="C22:C23"/>
    <mergeCell ref="D22:D23"/>
    <mergeCell ref="E22:E23"/>
    <mergeCell ref="F22:F23"/>
    <mergeCell ref="C28:C29"/>
    <mergeCell ref="D28:D29"/>
    <mergeCell ref="E28:E29"/>
    <mergeCell ref="F28:F29"/>
    <mergeCell ref="G22:G23"/>
    <mergeCell ref="A24:A25"/>
    <mergeCell ref="B24:B25"/>
    <mergeCell ref="C24:C25"/>
    <mergeCell ref="D24:D25"/>
    <mergeCell ref="E24:E25"/>
    <mergeCell ref="G28:G29"/>
    <mergeCell ref="A34:A35"/>
    <mergeCell ref="B34:B35"/>
    <mergeCell ref="C34:C35"/>
    <mergeCell ref="D34:D35"/>
    <mergeCell ref="E34:E35"/>
    <mergeCell ref="F34:F35"/>
    <mergeCell ref="G34:G35"/>
    <mergeCell ref="A28:A29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140625" style="0" bestFit="1" customWidth="1"/>
  </cols>
  <sheetData>
    <row r="1" spans="1:7" ht="12.75">
      <c r="A1" t="s">
        <v>0</v>
      </c>
      <c r="F1" s="107" t="s">
        <v>71</v>
      </c>
      <c r="G1" s="107"/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8" spans="1:7" ht="14.25">
      <c r="A8" s="132" t="s">
        <v>41</v>
      </c>
      <c r="B8" s="132"/>
      <c r="C8" s="132"/>
      <c r="D8" s="132"/>
      <c r="E8" s="132"/>
      <c r="F8" s="132"/>
      <c r="G8" s="132"/>
    </row>
    <row r="9" ht="15">
      <c r="A9" s="40"/>
    </row>
    <row r="10" spans="1:7" ht="13.5" thickBot="1">
      <c r="A10" s="3"/>
      <c r="B10" s="3"/>
      <c r="G10" s="41" t="s">
        <v>42</v>
      </c>
    </row>
    <row r="11" spans="1:7" ht="12.75" customHeight="1">
      <c r="A11" s="133" t="s">
        <v>6</v>
      </c>
      <c r="B11" s="136" t="s">
        <v>43</v>
      </c>
      <c r="C11" s="115" t="s">
        <v>78</v>
      </c>
      <c r="D11" s="116"/>
      <c r="E11" s="116"/>
      <c r="F11" s="116"/>
      <c r="G11" s="117"/>
    </row>
    <row r="12" spans="1:7" ht="12.75">
      <c r="A12" s="134"/>
      <c r="B12" s="137"/>
      <c r="C12" s="118" t="s">
        <v>8</v>
      </c>
      <c r="D12" s="120" t="s">
        <v>9</v>
      </c>
      <c r="E12" s="120"/>
      <c r="F12" s="120"/>
      <c r="G12" s="121"/>
    </row>
    <row r="13" spans="1:7" ht="13.5" thickBot="1">
      <c r="A13" s="135"/>
      <c r="B13" s="138"/>
      <c r="C13" s="119"/>
      <c r="D13" s="4" t="s">
        <v>10</v>
      </c>
      <c r="E13" s="4" t="s">
        <v>11</v>
      </c>
      <c r="F13" s="4" t="s">
        <v>12</v>
      </c>
      <c r="G13" s="5" t="s">
        <v>13</v>
      </c>
    </row>
    <row r="14" spans="1:7" ht="12.75">
      <c r="A14" s="42"/>
      <c r="B14" s="43"/>
      <c r="C14" s="44"/>
      <c r="D14" s="45"/>
      <c r="E14" s="45"/>
      <c r="F14" s="45"/>
      <c r="G14" s="46"/>
    </row>
    <row r="15" spans="1:7" ht="12.75">
      <c r="A15" s="47"/>
      <c r="B15" s="48"/>
      <c r="C15" s="49"/>
      <c r="D15" s="50"/>
      <c r="E15" s="50"/>
      <c r="F15" s="50"/>
      <c r="G15" s="51"/>
    </row>
    <row r="16" spans="1:7" ht="12.75">
      <c r="A16" s="47" t="s">
        <v>14</v>
      </c>
      <c r="B16" s="48" t="s">
        <v>44</v>
      </c>
      <c r="C16" s="18">
        <f>C22+C26</f>
        <v>41.15042531143427</v>
      </c>
      <c r="D16" s="25">
        <f>C16</f>
        <v>41.15042531143427</v>
      </c>
      <c r="E16" s="20"/>
      <c r="F16" s="25">
        <f>D16-D22-D26</f>
        <v>32.64590032677239</v>
      </c>
      <c r="G16" s="26">
        <f>F16-F22-F26</f>
        <v>23.63221157863274</v>
      </c>
    </row>
    <row r="17" spans="1:7" ht="12.75">
      <c r="A17" s="47" t="s">
        <v>16</v>
      </c>
      <c r="B17" s="48" t="s">
        <v>17</v>
      </c>
      <c r="C17" s="24"/>
      <c r="D17" s="20"/>
      <c r="E17" s="20"/>
      <c r="F17" s="20"/>
      <c r="G17" s="21"/>
    </row>
    <row r="18" spans="1:7" ht="12.75">
      <c r="A18" s="129" t="s">
        <v>19</v>
      </c>
      <c r="B18" s="48" t="s">
        <v>45</v>
      </c>
      <c r="C18" s="24"/>
      <c r="D18" s="20"/>
      <c r="E18" s="20"/>
      <c r="F18" s="20"/>
      <c r="G18" s="21"/>
    </row>
    <row r="19" spans="1:7" ht="12.75" customHeight="1">
      <c r="A19" s="130"/>
      <c r="B19" s="123" t="s">
        <v>22</v>
      </c>
      <c r="C19" s="103"/>
      <c r="D19" s="104"/>
      <c r="E19" s="104"/>
      <c r="F19" s="104"/>
      <c r="G19" s="99"/>
    </row>
    <row r="20" spans="1:7" ht="12.75">
      <c r="A20" s="130"/>
      <c r="B20" s="123"/>
      <c r="C20" s="103"/>
      <c r="D20" s="104"/>
      <c r="E20" s="104"/>
      <c r="F20" s="104"/>
      <c r="G20" s="99"/>
    </row>
    <row r="21" spans="1:7" ht="12.75">
      <c r="A21" s="131"/>
      <c r="B21" s="48" t="s">
        <v>46</v>
      </c>
      <c r="C21" s="18">
        <f>C16</f>
        <v>41.15042531143427</v>
      </c>
      <c r="D21" s="25">
        <f>C16</f>
        <v>41.15042531143427</v>
      </c>
      <c r="E21" s="20"/>
      <c r="F21" s="20"/>
      <c r="G21" s="21"/>
    </row>
    <row r="22" spans="1:9" ht="12.75">
      <c r="A22" s="47" t="s">
        <v>24</v>
      </c>
      <c r="B22" s="48" t="s">
        <v>47</v>
      </c>
      <c r="C22" s="18">
        <f>SUM(D22:G22)</f>
        <v>3.8782379145355534</v>
      </c>
      <c r="D22" s="25">
        <f>'[1]Баланс_П1_4 '!D26/6061*1000</f>
        <v>0.4304570202936809</v>
      </c>
      <c r="E22" s="20"/>
      <c r="F22" s="25">
        <f>'[1]Баланс_П1_4 '!F26/6061*1000</f>
        <v>0.9811912225705329</v>
      </c>
      <c r="G22" s="31">
        <f>'[1]Баланс_П1_4 '!G26/6061*1000</f>
        <v>2.4665896716713394</v>
      </c>
      <c r="I22" s="84"/>
    </row>
    <row r="23" spans="1:9" ht="12.75">
      <c r="A23" s="47"/>
      <c r="B23" s="48" t="s">
        <v>48</v>
      </c>
      <c r="C23" s="25">
        <f>C22/C16*100</f>
        <v>9.424539078719866</v>
      </c>
      <c r="D23" s="25">
        <f>D22/D16*100</f>
        <v>1.04605728139114</v>
      </c>
      <c r="E23" s="20"/>
      <c r="F23" s="25">
        <f>F22/F16*100</f>
        <v>3.0055572453177937</v>
      </c>
      <c r="G23" s="31">
        <f>G22/G16*100</f>
        <v>10.437405163981888</v>
      </c>
      <c r="I23" s="85"/>
    </row>
    <row r="24" spans="1:9" ht="12.75" customHeight="1">
      <c r="A24" s="122" t="s">
        <v>27</v>
      </c>
      <c r="B24" s="123" t="s">
        <v>49</v>
      </c>
      <c r="C24" s="103"/>
      <c r="D24" s="104"/>
      <c r="E24" s="104"/>
      <c r="F24" s="104"/>
      <c r="G24" s="99"/>
      <c r="I24" s="85"/>
    </row>
    <row r="25" spans="1:9" ht="12.75">
      <c r="A25" s="122"/>
      <c r="B25" s="123"/>
      <c r="C25" s="103"/>
      <c r="D25" s="104"/>
      <c r="E25" s="104"/>
      <c r="F25" s="104"/>
      <c r="G25" s="99"/>
      <c r="I25" s="85"/>
    </row>
    <row r="26" spans="1:9" ht="12.75" customHeight="1">
      <c r="A26" s="122" t="s">
        <v>29</v>
      </c>
      <c r="B26" s="123" t="s">
        <v>50</v>
      </c>
      <c r="C26" s="127">
        <f>D26+F26+G26</f>
        <v>37.272187396898715</v>
      </c>
      <c r="D26" s="128">
        <f>Баланс!D30*1000/6062</f>
        <v>8.074067964368195</v>
      </c>
      <c r="E26" s="125"/>
      <c r="F26" s="128">
        <f>Баланс!F30*1000/6062</f>
        <v>8.032497525569118</v>
      </c>
      <c r="G26" s="124">
        <f>Баланс!G30*1000/6062</f>
        <v>21.165621906961402</v>
      </c>
      <c r="I26" s="85"/>
    </row>
    <row r="27" spans="1:10" ht="12.75">
      <c r="A27" s="122"/>
      <c r="B27" s="123"/>
      <c r="C27" s="127"/>
      <c r="D27" s="128"/>
      <c r="E27" s="125"/>
      <c r="F27" s="128"/>
      <c r="G27" s="124"/>
      <c r="I27" s="86"/>
      <c r="J27" s="27"/>
    </row>
    <row r="28" spans="1:11" ht="12.75">
      <c r="A28" s="47"/>
      <c r="B28" s="48" t="s">
        <v>31</v>
      </c>
      <c r="C28" s="24"/>
      <c r="D28" s="20"/>
      <c r="E28" s="20"/>
      <c r="F28" s="20"/>
      <c r="G28" s="21"/>
      <c r="I28" s="85"/>
      <c r="K28" s="27"/>
    </row>
    <row r="29" spans="1:11" ht="12.75" customHeight="1">
      <c r="A29" s="122" t="s">
        <v>32</v>
      </c>
      <c r="B29" s="123" t="s">
        <v>51</v>
      </c>
      <c r="C29" s="106">
        <f>D29+F29+G29</f>
        <v>35.783</v>
      </c>
      <c r="D29" s="125">
        <v>7.935</v>
      </c>
      <c r="E29" s="125"/>
      <c r="F29" s="125">
        <v>8.777</v>
      </c>
      <c r="G29" s="126">
        <v>19.071</v>
      </c>
      <c r="I29" s="86"/>
      <c r="K29" s="27"/>
    </row>
    <row r="30" spans="1:7" ht="12.75">
      <c r="A30" s="122"/>
      <c r="B30" s="123"/>
      <c r="C30" s="106"/>
      <c r="D30" s="125"/>
      <c r="E30" s="125"/>
      <c r="F30" s="125"/>
      <c r="G30" s="126"/>
    </row>
    <row r="31" spans="1:9" ht="12.75">
      <c r="A31" s="122"/>
      <c r="B31" s="123"/>
      <c r="C31" s="106"/>
      <c r="D31" s="125"/>
      <c r="E31" s="125"/>
      <c r="F31" s="125"/>
      <c r="G31" s="126"/>
      <c r="I31" s="87"/>
    </row>
    <row r="32" spans="1:7" ht="12.75">
      <c r="A32" s="122"/>
      <c r="B32" s="123"/>
      <c r="C32" s="106"/>
      <c r="D32" s="125"/>
      <c r="E32" s="125"/>
      <c r="F32" s="125"/>
      <c r="G32" s="126"/>
    </row>
    <row r="33" spans="1:7" ht="12.75" customHeight="1">
      <c r="A33" s="122" t="s">
        <v>37</v>
      </c>
      <c r="B33" s="123" t="s">
        <v>52</v>
      </c>
      <c r="C33" s="103"/>
      <c r="D33" s="104"/>
      <c r="E33" s="104"/>
      <c r="F33" s="104"/>
      <c r="G33" s="99"/>
    </row>
    <row r="34" spans="1:7" ht="12.75">
      <c r="A34" s="122"/>
      <c r="B34" s="123"/>
      <c r="C34" s="103"/>
      <c r="D34" s="104"/>
      <c r="E34" s="104"/>
      <c r="F34" s="104"/>
      <c r="G34" s="99"/>
    </row>
    <row r="35" spans="1:7" ht="13.5" thickBot="1">
      <c r="A35" s="53" t="s">
        <v>39</v>
      </c>
      <c r="B35" s="54" t="s">
        <v>53</v>
      </c>
      <c r="C35" s="92">
        <f>D35+F35</f>
        <v>9.928406466512701</v>
      </c>
      <c r="D35" s="91">
        <f>Баланс!D38*1000/6062</f>
        <v>5.938634114153745</v>
      </c>
      <c r="E35" s="37"/>
      <c r="F35" s="55">
        <f>Баланс!F38*1000/6062</f>
        <v>3.9897723523589574</v>
      </c>
      <c r="G35" s="38"/>
    </row>
    <row r="39" spans="2:6" ht="14.25">
      <c r="B39" s="39" t="s">
        <v>69</v>
      </c>
      <c r="F39" s="39" t="s">
        <v>70</v>
      </c>
    </row>
  </sheetData>
  <sheetProtection/>
  <mergeCells count="42">
    <mergeCell ref="F1:G1"/>
    <mergeCell ref="A8:G8"/>
    <mergeCell ref="A11:A13"/>
    <mergeCell ref="B11:B13"/>
    <mergeCell ref="C11:G11"/>
    <mergeCell ref="C12:C13"/>
    <mergeCell ref="D12:G12"/>
    <mergeCell ref="F24:F25"/>
    <mergeCell ref="G24:G25"/>
    <mergeCell ref="A18:A21"/>
    <mergeCell ref="B19:B20"/>
    <mergeCell ref="C19:C20"/>
    <mergeCell ref="D19:D20"/>
    <mergeCell ref="E19:E20"/>
    <mergeCell ref="F19:F20"/>
    <mergeCell ref="C26:C27"/>
    <mergeCell ref="D26:D27"/>
    <mergeCell ref="E26:E27"/>
    <mergeCell ref="F26:F27"/>
    <mergeCell ref="G19:G20"/>
    <mergeCell ref="A24:A25"/>
    <mergeCell ref="B24:B25"/>
    <mergeCell ref="C24:C25"/>
    <mergeCell ref="D24:D25"/>
    <mergeCell ref="E24:E25"/>
    <mergeCell ref="G26:G27"/>
    <mergeCell ref="A29:A32"/>
    <mergeCell ref="B29:B32"/>
    <mergeCell ref="C29:C32"/>
    <mergeCell ref="D29:D32"/>
    <mergeCell ref="E29:E32"/>
    <mergeCell ref="F29:F32"/>
    <mergeCell ref="G29:G32"/>
    <mergeCell ref="A26:A27"/>
    <mergeCell ref="B26:B27"/>
    <mergeCell ref="G33:G34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dcterms:created xsi:type="dcterms:W3CDTF">2015-02-16T10:59:52Z</dcterms:created>
  <dcterms:modified xsi:type="dcterms:W3CDTF">2017-02-01T10:26:16Z</dcterms:modified>
  <cp:category/>
  <cp:version/>
  <cp:contentType/>
  <cp:contentStatus/>
</cp:coreProperties>
</file>